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345" windowWidth="14805" windowHeight="7770"/>
  </bookViews>
  <sheets>
    <sheet name="Приложение 1" sheetId="3" r:id="rId1"/>
    <sheet name="Приложение 2" sheetId="1" r:id="rId2"/>
    <sheet name="Приложение 3" sheetId="2" r:id="rId3"/>
  </sheets>
  <calcPr calcId="152511"/>
</workbook>
</file>

<file path=xl/calcChain.xml><?xml version="1.0" encoding="utf-8"?>
<calcChain xmlns="http://schemas.openxmlformats.org/spreadsheetml/2006/main">
  <c r="Q41" i="1" l="1"/>
  <c r="Q51" i="2" l="1"/>
  <c r="Q50" i="2"/>
  <c r="Q49" i="2"/>
  <c r="Q48" i="2"/>
  <c r="Q47" i="2"/>
  <c r="Q44" i="2"/>
  <c r="Q43" i="2"/>
  <c r="Q42" i="2"/>
  <c r="Q41" i="2"/>
  <c r="Q40" i="2"/>
  <c r="Q33" i="2"/>
  <c r="Q35" i="2"/>
  <c r="Q37" i="2"/>
  <c r="Q36" i="2"/>
  <c r="Q34" i="2"/>
  <c r="Q30" i="2"/>
  <c r="Q29" i="2"/>
  <c r="Q28" i="2"/>
  <c r="Q27" i="2"/>
  <c r="Q26" i="2"/>
  <c r="Q25" i="2"/>
  <c r="Q24" i="2"/>
  <c r="Q23" i="2"/>
  <c r="Q22" i="2"/>
  <c r="Q21" i="2"/>
  <c r="Q20" i="2"/>
  <c r="Q19" i="2"/>
  <c r="P17" i="2"/>
  <c r="P45" i="2"/>
  <c r="P10" i="2" s="1"/>
  <c r="P38" i="2"/>
  <c r="P31" i="2"/>
  <c r="P15" i="2"/>
  <c r="P14" i="2"/>
  <c r="P12" i="2"/>
  <c r="P13" i="2"/>
  <c r="T72" i="1"/>
  <c r="T70" i="1" s="1"/>
  <c r="T61" i="1"/>
  <c r="T59" i="1"/>
  <c r="T41" i="1"/>
  <c r="T38" i="1" s="1"/>
  <c r="U97" i="1"/>
  <c r="U96" i="1"/>
  <c r="U95" i="1"/>
  <c r="U94" i="1"/>
  <c r="U93" i="1"/>
  <c r="U92" i="1"/>
  <c r="U91" i="1"/>
  <c r="U90" i="1"/>
  <c r="U89" i="1"/>
  <c r="U88" i="1"/>
  <c r="U87" i="1"/>
  <c r="U86" i="1"/>
  <c r="U85" i="1"/>
  <c r="U84" i="1"/>
  <c r="U83" i="1"/>
  <c r="U82" i="1"/>
  <c r="U81" i="1"/>
  <c r="U80" i="1"/>
  <c r="U79" i="1"/>
  <c r="U78" i="1"/>
  <c r="U77" i="1"/>
  <c r="U76" i="1"/>
  <c r="U75" i="1"/>
  <c r="U74" i="1"/>
  <c r="U73" i="1"/>
  <c r="U69" i="1"/>
  <c r="U68" i="1"/>
  <c r="U67" i="1"/>
  <c r="U66" i="1"/>
  <c r="U65" i="1"/>
  <c r="U64" i="1"/>
  <c r="U63" i="1"/>
  <c r="U62" i="1"/>
  <c r="U58" i="1"/>
  <c r="U57" i="1"/>
  <c r="U56" i="1"/>
  <c r="U55" i="1"/>
  <c r="U54" i="1"/>
  <c r="U53" i="1"/>
  <c r="U52" i="1"/>
  <c r="U51" i="1"/>
  <c r="U50" i="1"/>
  <c r="U49" i="1"/>
  <c r="U48" i="1"/>
  <c r="U47" i="1"/>
  <c r="U46" i="1"/>
  <c r="U45" i="1"/>
  <c r="U44" i="1"/>
  <c r="U43" i="1"/>
  <c r="U42" i="1"/>
  <c r="U37" i="1"/>
  <c r="U36" i="1"/>
  <c r="U35" i="1"/>
  <c r="U34" i="1"/>
  <c r="U33" i="1"/>
  <c r="U32" i="1"/>
  <c r="U31" i="1"/>
  <c r="U30" i="1"/>
  <c r="U29" i="1"/>
  <c r="U28" i="1"/>
  <c r="U27" i="1"/>
  <c r="U26" i="1"/>
  <c r="U25" i="1"/>
  <c r="U24" i="1"/>
  <c r="U23" i="1"/>
  <c r="U22" i="1"/>
  <c r="U21" i="1"/>
  <c r="U20" i="1"/>
  <c r="U19" i="1"/>
  <c r="U18" i="1"/>
  <c r="U17" i="1"/>
  <c r="U16" i="1"/>
  <c r="T15" i="1"/>
  <c r="T13" i="1"/>
  <c r="T12" i="1"/>
  <c r="Q15" i="1"/>
  <c r="T9" i="1" l="1"/>
  <c r="M45" i="2"/>
  <c r="M15" i="2"/>
  <c r="M13" i="2"/>
  <c r="L38" i="2" l="1"/>
  <c r="O45" i="2"/>
  <c r="P41" i="1"/>
  <c r="O14" i="2" l="1"/>
  <c r="N14" i="2"/>
  <c r="M14" i="2"/>
  <c r="L14" i="2"/>
  <c r="K14" i="2"/>
  <c r="O38" i="2" l="1"/>
  <c r="O12" i="2"/>
  <c r="O15" i="2"/>
  <c r="O13" i="2"/>
  <c r="O17" i="2"/>
  <c r="O31" i="2"/>
  <c r="S61" i="1"/>
  <c r="S59" i="1" s="1"/>
  <c r="R61" i="1"/>
  <c r="S72" i="1"/>
  <c r="S70" i="1" s="1"/>
  <c r="S41" i="1"/>
  <c r="S38" i="1" s="1"/>
  <c r="S15" i="1"/>
  <c r="S13" i="1" s="1"/>
  <c r="O10" i="2" l="1"/>
  <c r="S9" i="1"/>
  <c r="S12" i="1"/>
  <c r="P72" i="1"/>
  <c r="H72" i="1" l="1"/>
  <c r="R72" i="1"/>
  <c r="Q72" i="1"/>
  <c r="O72" i="1"/>
  <c r="N72" i="1"/>
  <c r="M72" i="1"/>
  <c r="L72" i="1"/>
  <c r="K72" i="1"/>
  <c r="J72" i="1"/>
  <c r="I72" i="1"/>
  <c r="U72" i="1" l="1"/>
  <c r="N41" i="1"/>
  <c r="M61" i="1" l="1"/>
  <c r="L61" i="1"/>
  <c r="K61" i="1"/>
  <c r="J61" i="1"/>
  <c r="I61" i="1"/>
  <c r="H61" i="1"/>
  <c r="Q61" i="1"/>
  <c r="P61" i="1"/>
  <c r="O61" i="1"/>
  <c r="H59" i="1" l="1"/>
  <c r="I59" i="1"/>
  <c r="H41" i="1"/>
  <c r="H38" i="1" s="1"/>
  <c r="H15" i="1"/>
  <c r="H13" i="1" s="1"/>
  <c r="I70" i="1"/>
  <c r="I41" i="1"/>
  <c r="I38" i="1" s="1"/>
  <c r="I15" i="1"/>
  <c r="I13" i="1" s="1"/>
  <c r="O41" i="1"/>
  <c r="M41" i="1"/>
  <c r="L41" i="1"/>
  <c r="K41" i="1"/>
  <c r="J41" i="1"/>
  <c r="R41" i="1"/>
  <c r="U41" i="1" l="1"/>
  <c r="H70" i="1"/>
  <c r="I9" i="1"/>
  <c r="I12" i="1"/>
  <c r="R15" i="1"/>
  <c r="P15" i="1"/>
  <c r="J15" i="1"/>
  <c r="K15" i="1"/>
  <c r="L15" i="1"/>
  <c r="M15" i="1"/>
  <c r="N15" i="1"/>
  <c r="O15" i="1"/>
  <c r="U15" i="1" l="1"/>
  <c r="L59" i="1"/>
  <c r="N61" i="1"/>
  <c r="U61" i="1" s="1"/>
  <c r="O70" i="1"/>
  <c r="M70" i="1"/>
  <c r="Q59" i="1"/>
  <c r="P59" i="1"/>
  <c r="O59" i="1"/>
  <c r="P38" i="1"/>
  <c r="O38" i="1"/>
  <c r="R70" i="1"/>
  <c r="Q70" i="1"/>
  <c r="P70" i="1"/>
  <c r="N70" i="1"/>
  <c r="R59" i="1"/>
  <c r="R38" i="1"/>
  <c r="Q38" i="1"/>
  <c r="N38" i="1"/>
  <c r="R13" i="1"/>
  <c r="M13" i="1"/>
  <c r="L70" i="1"/>
  <c r="M59" i="1"/>
  <c r="M38" i="1"/>
  <c r="L38" i="1"/>
  <c r="K59" i="1"/>
  <c r="J70" i="1"/>
  <c r="K70" i="1"/>
  <c r="K13" i="1"/>
  <c r="U70" i="1" l="1"/>
  <c r="N59" i="1"/>
  <c r="Q12" i="1"/>
  <c r="N12" i="1"/>
  <c r="N13" i="1"/>
  <c r="N9" i="1" s="1"/>
  <c r="R12" i="1"/>
  <c r="Q13" i="1"/>
  <c r="M12" i="1"/>
  <c r="M9" i="1"/>
  <c r="K12" i="1"/>
  <c r="K38" i="1"/>
  <c r="K9" i="1" s="1"/>
  <c r="P12" i="1"/>
  <c r="L12" i="1"/>
  <c r="R9" i="1"/>
  <c r="O12" i="1"/>
  <c r="O13" i="1"/>
  <c r="O9" i="1" s="1"/>
  <c r="L13" i="1"/>
  <c r="L9" i="1" s="1"/>
  <c r="P13" i="1"/>
  <c r="P9" i="1" s="1"/>
  <c r="Q9" i="1" l="1"/>
  <c r="J59" i="1"/>
  <c r="U59" i="1" s="1"/>
  <c r="J38" i="1"/>
  <c r="U38" i="1" s="1"/>
  <c r="J13" i="1" l="1"/>
  <c r="U13" i="1" s="1"/>
  <c r="J12" i="1"/>
  <c r="J9" i="1" l="1"/>
  <c r="K17" i="2"/>
  <c r="L31" i="2" l="1"/>
  <c r="L13" i="2"/>
  <c r="N12" i="2" l="1"/>
  <c r="N45" i="2"/>
  <c r="N38" i="2"/>
  <c r="N31" i="2"/>
  <c r="N17" i="2"/>
  <c r="N15" i="2"/>
  <c r="N13" i="2"/>
  <c r="N10" i="2" l="1"/>
  <c r="J17" i="2" l="1"/>
  <c r="M31" i="2" l="1"/>
  <c r="M38" i="2"/>
  <c r="M17" i="2"/>
  <c r="M16" i="2"/>
  <c r="M12" i="2"/>
  <c r="M10" i="2" l="1"/>
  <c r="L45" i="2"/>
  <c r="K45" i="2"/>
  <c r="J13" i="2" l="1"/>
  <c r="K38" i="2"/>
  <c r="K31" i="2"/>
  <c r="L17" i="2"/>
  <c r="L16" i="2"/>
  <c r="L15" i="2"/>
  <c r="L12" i="2"/>
  <c r="L10" i="2" l="1"/>
  <c r="K15" i="2"/>
  <c r="K16" i="2"/>
  <c r="J15" i="2"/>
  <c r="J45" i="2"/>
  <c r="I45" i="2"/>
  <c r="H45" i="2"/>
  <c r="G45" i="2"/>
  <c r="F45" i="2"/>
  <c r="E45" i="2"/>
  <c r="D45" i="2"/>
  <c r="J38" i="2"/>
  <c r="I38" i="2"/>
  <c r="H38" i="2"/>
  <c r="G38" i="2"/>
  <c r="F38" i="2"/>
  <c r="E38" i="2"/>
  <c r="D38" i="2"/>
  <c r="J31" i="2"/>
  <c r="I31" i="2"/>
  <c r="H31" i="2"/>
  <c r="G31" i="2"/>
  <c r="F31" i="2"/>
  <c r="E31" i="2"/>
  <c r="D31" i="2"/>
  <c r="I17" i="2"/>
  <c r="H17" i="2"/>
  <c r="G17" i="2"/>
  <c r="F17" i="2"/>
  <c r="E17" i="2"/>
  <c r="D17" i="2"/>
  <c r="J16" i="2"/>
  <c r="I16" i="2"/>
  <c r="H16" i="2"/>
  <c r="G16" i="2"/>
  <c r="F16" i="2"/>
  <c r="E16" i="2"/>
  <c r="D16" i="2"/>
  <c r="I15" i="2"/>
  <c r="H15" i="2"/>
  <c r="G15" i="2"/>
  <c r="F15" i="2"/>
  <c r="E15" i="2"/>
  <c r="D15" i="2"/>
  <c r="Q15" i="2" s="1"/>
  <c r="J14" i="2"/>
  <c r="I14" i="2"/>
  <c r="H14" i="2"/>
  <c r="G14" i="2"/>
  <c r="F14" i="2"/>
  <c r="E14" i="2"/>
  <c r="D14" i="2"/>
  <c r="K13" i="2"/>
  <c r="I13" i="2"/>
  <c r="H13" i="2"/>
  <c r="G13" i="2"/>
  <c r="F13" i="2"/>
  <c r="E13" i="2"/>
  <c r="D13" i="2"/>
  <c r="K12" i="2"/>
  <c r="J12" i="2"/>
  <c r="I12" i="2"/>
  <c r="H12" i="2"/>
  <c r="G12" i="2"/>
  <c r="F12" i="2"/>
  <c r="E12" i="2"/>
  <c r="D12" i="2"/>
  <c r="Q12" i="2" l="1"/>
  <c r="Q13" i="2"/>
  <c r="Q16" i="2"/>
  <c r="Q38" i="2"/>
  <c r="Q14" i="2"/>
  <c r="Q17" i="2"/>
  <c r="Q45" i="2"/>
  <c r="Q31" i="2"/>
  <c r="J10" i="2"/>
  <c r="F10" i="2"/>
  <c r="K10" i="2"/>
  <c r="H10" i="2"/>
  <c r="E10" i="2"/>
  <c r="G10" i="2"/>
  <c r="I10" i="2"/>
  <c r="D10" i="2"/>
  <c r="Q10" i="2" s="1"/>
  <c r="H12" i="1" l="1"/>
  <c r="U12" i="1" s="1"/>
  <c r="H9" i="1"/>
  <c r="U9" i="1" s="1"/>
</calcChain>
</file>

<file path=xl/sharedStrings.xml><?xml version="1.0" encoding="utf-8"?>
<sst xmlns="http://schemas.openxmlformats.org/spreadsheetml/2006/main" count="564" uniqueCount="208">
  <si>
    <t>Статус (муниципальная программа, подпрограмма)</t>
  </si>
  <si>
    <t>Наименование  программы, подпрограммы</t>
  </si>
  <si>
    <t>Наименование ГРБС</t>
  </si>
  <si>
    <t xml:space="preserve">Код бюджетной классификации </t>
  </si>
  <si>
    <t>Расходы</t>
  </si>
  <si>
    <t>(тыс. руб.), годы</t>
  </si>
  <si>
    <t>ГРБС</t>
  </si>
  <si>
    <t>ЦСР</t>
  </si>
  <si>
    <t>ВР</t>
  </si>
  <si>
    <t>2014 год</t>
  </si>
  <si>
    <t>2015 год</t>
  </si>
  <si>
    <t>2016 год</t>
  </si>
  <si>
    <t>2017 год</t>
  </si>
  <si>
    <t>2018 год</t>
  </si>
  <si>
    <t>2019 год</t>
  </si>
  <si>
    <t>2020 год</t>
  </si>
  <si>
    <t>Жизнеобеспечение территории Приморского сельсовета.</t>
  </si>
  <si>
    <t>всего расходные обязательства по программе</t>
  </si>
  <si>
    <t>Х</t>
  </si>
  <si>
    <t>в том числе по ГРБС:</t>
  </si>
  <si>
    <t>Администрация Приморского сельсовета</t>
  </si>
  <si>
    <t>Благоустройство территории Приморского сельсовета.</t>
  </si>
  <si>
    <t>всего расходные обязательства по подпрограмме</t>
  </si>
  <si>
    <t>Содержание и ремонт внутрипоселенческих дорог Приморского сельсовета.</t>
  </si>
  <si>
    <t xml:space="preserve">всего расходные обязательства </t>
  </si>
  <si>
    <t>Обеспечение безопасности жителей Приморского сельсовета.</t>
  </si>
  <si>
    <t>Прочие мероприятия Приморского сельсовета.</t>
  </si>
  <si>
    <t>2021 год</t>
  </si>
  <si>
    <t>Муниципальная программа</t>
  </si>
  <si>
    <t>Подпрограмма 1</t>
  </si>
  <si>
    <t>Подпрограмма 2</t>
  </si>
  <si>
    <t>Подпрограмма 3</t>
  </si>
  <si>
    <t>Подпрограмма 4</t>
  </si>
  <si>
    <t>РЗ ПР</t>
  </si>
  <si>
    <t>Приложение № 3</t>
  </si>
  <si>
    <t xml:space="preserve">к паспорту муниципальной программы </t>
  </si>
  <si>
    <t xml:space="preserve">«Жизнеобеспечение территории Приморского сельсовета». </t>
  </si>
  <si>
    <t xml:space="preserve">Информация о ресурсном обеспечении и прогнозной оценке расходов на реализацию целей муниципальной программы Приморского </t>
  </si>
  <si>
    <t>сельсовета с учетом источников финансирования, в том числе средств федерального бюджета, краевого и районного бюджета</t>
  </si>
  <si>
    <t>Статус</t>
  </si>
  <si>
    <t>Наименование муниципальной программы, подпрограммы муниципальной программы</t>
  </si>
  <si>
    <t>Ответственный исполнитель, соисполнители</t>
  </si>
  <si>
    <t>Оценка расходов</t>
  </si>
  <si>
    <t xml:space="preserve">Всего                    </t>
  </si>
  <si>
    <t xml:space="preserve">в том числе:             </t>
  </si>
  <si>
    <t xml:space="preserve">федеральный бюджет   </t>
  </si>
  <si>
    <t xml:space="preserve">краевой бюджет           </t>
  </si>
  <si>
    <t xml:space="preserve">внебюджетные  источники                 </t>
  </si>
  <si>
    <t xml:space="preserve">местный бюджет </t>
  </si>
  <si>
    <t>юридические лица</t>
  </si>
  <si>
    <t xml:space="preserve">федеральный бюджет </t>
  </si>
  <si>
    <t xml:space="preserve">Содержание и ремонт внутрипоселенческих дорог Приморского сельсовета. </t>
  </si>
  <si>
    <t xml:space="preserve">местный бюджет  </t>
  </si>
  <si>
    <t>Муниципальная подпрограмма 3.</t>
  </si>
  <si>
    <t>Муниципальная подпрограмма 4.</t>
  </si>
  <si>
    <t xml:space="preserve"> Муниципальная подпрограмма 2.</t>
  </si>
  <si>
    <t xml:space="preserve"> Муниципальная подпрограмма 1.</t>
  </si>
  <si>
    <t>2022 год</t>
  </si>
  <si>
    <t>2023 год</t>
  </si>
  <si>
    <t>Администрация Приморского сельсовета в том числе:</t>
  </si>
  <si>
    <t xml:space="preserve">федеральный бюджет в том числе: </t>
  </si>
  <si>
    <t>благоустройство воинского захоранения</t>
  </si>
  <si>
    <t xml:space="preserve">краевой бюджет  в том числе          </t>
  </si>
  <si>
    <t xml:space="preserve">местный бюджет в том числе: </t>
  </si>
  <si>
    <t>Создание детской игровой площадки п. Приморск ул. Ленина</t>
  </si>
  <si>
    <t xml:space="preserve">Создание детской игровой площадки п. Приморск ул. Ленина </t>
  </si>
  <si>
    <t>2024 год</t>
  </si>
  <si>
    <t>Приложение № 2</t>
  </si>
  <si>
    <t xml:space="preserve">Информация о распределении планируемых расходов по отдельным мероприятиям программы, подпрограммам муниципальной программы Приморского сельсовета </t>
  </si>
  <si>
    <t>0113</t>
  </si>
  <si>
    <t>0210008440</t>
  </si>
  <si>
    <t>244</t>
  </si>
  <si>
    <t>813</t>
  </si>
  <si>
    <t>0210075550</t>
  </si>
  <si>
    <t>0503</t>
  </si>
  <si>
    <t>0210008410</t>
  </si>
  <si>
    <t>0210008420</t>
  </si>
  <si>
    <t>0210008430</t>
  </si>
  <si>
    <t>0210008460</t>
  </si>
  <si>
    <t>0210077410</t>
  </si>
  <si>
    <t>02100S8450</t>
  </si>
  <si>
    <t>0603</t>
  </si>
  <si>
    <t>0210074630</t>
  </si>
  <si>
    <t>02100S8470</t>
  </si>
  <si>
    <t>0409</t>
  </si>
  <si>
    <t>0220008510</t>
  </si>
  <si>
    <t>0220008530</t>
  </si>
  <si>
    <t>0220075080</t>
  </si>
  <si>
    <t>02200A8520</t>
  </si>
  <si>
    <t>0230008630</t>
  </si>
  <si>
    <t>0309</t>
  </si>
  <si>
    <t>0310</t>
  </si>
  <si>
    <t>0230008610</t>
  </si>
  <si>
    <t>0230074120</t>
  </si>
  <si>
    <t>02300S8620</t>
  </si>
  <si>
    <t>0314</t>
  </si>
  <si>
    <t>0230008640</t>
  </si>
  <si>
    <t>0230008650</t>
  </si>
  <si>
    <t>0104</t>
  </si>
  <si>
    <t>0240008720</t>
  </si>
  <si>
    <t>540</t>
  </si>
  <si>
    <t>0240008730</t>
  </si>
  <si>
    <t>0240008750</t>
  </si>
  <si>
    <t>853</t>
  </si>
  <si>
    <t>0240008780</t>
  </si>
  <si>
    <t>852</t>
  </si>
  <si>
    <t>0240008790</t>
  </si>
  <si>
    <t>111</t>
  </si>
  <si>
    <t>119</t>
  </si>
  <si>
    <t>0501</t>
  </si>
  <si>
    <t>0240008770</t>
  </si>
  <si>
    <t>0240008810</t>
  </si>
  <si>
    <t>412</t>
  </si>
  <si>
    <t>414</t>
  </si>
  <si>
    <t>0240009502</t>
  </si>
  <si>
    <t>0240009602</t>
  </si>
  <si>
    <t>02400S9602</t>
  </si>
  <si>
    <t>0210077490</t>
  </si>
  <si>
    <t>0210076410</t>
  </si>
  <si>
    <t>02100S6410</t>
  </si>
  <si>
    <t>02100S8490</t>
  </si>
  <si>
    <t>0220074110</t>
  </si>
  <si>
    <t>0220075090</t>
  </si>
  <si>
    <t>02200S8240</t>
  </si>
  <si>
    <t>02200A8550</t>
  </si>
  <si>
    <t>243</t>
  </si>
  <si>
    <t>0502</t>
  </si>
  <si>
    <t>0240077450</t>
  </si>
  <si>
    <t>02100S7490</t>
  </si>
  <si>
    <t>0220074920</t>
  </si>
  <si>
    <t>02200A8560</t>
  </si>
  <si>
    <t>0240008820</t>
  </si>
  <si>
    <t>0240008830</t>
  </si>
  <si>
    <t>1001</t>
  </si>
  <si>
    <t>0240008740</t>
  </si>
  <si>
    <t>312</t>
  </si>
  <si>
    <t>02200S5080</t>
  </si>
  <si>
    <t>02200S5090</t>
  </si>
  <si>
    <t>02300S4120</t>
  </si>
  <si>
    <t>0240008840</t>
  </si>
  <si>
    <t>831</t>
  </si>
  <si>
    <t>02100S5550</t>
  </si>
  <si>
    <t>02100L2990</t>
  </si>
  <si>
    <t>02100S7450</t>
  </si>
  <si>
    <t>0505</t>
  </si>
  <si>
    <t>02100S5710</t>
  </si>
  <si>
    <t>0230008660</t>
  </si>
  <si>
    <t>0240008850</t>
  </si>
  <si>
    <t>247</t>
  </si>
  <si>
    <t>0210008470</t>
  </si>
  <si>
    <t>02100L5763</t>
  </si>
  <si>
    <t>0220008560</t>
  </si>
  <si>
    <t>02200S6640</t>
  </si>
  <si>
    <t>0240008710</t>
  </si>
  <si>
    <t>Администрация Приморского сельсовета, в том числе:</t>
  </si>
  <si>
    <t>№ п/п</t>
  </si>
  <si>
    <t>Цели, задачи, показатели</t>
  </si>
  <si>
    <t>Годы реализации муниципальной программы</t>
  </si>
  <si>
    <t>Годы до конца реализации муниципальной программы</t>
  </si>
  <si>
    <t xml:space="preserve">Цель: Обеспечение безопасных комфортных условий на территории. </t>
  </si>
  <si>
    <t>1.1.</t>
  </si>
  <si>
    <t>Задача 1. Обеспечение проведения работ по благоустройству.</t>
  </si>
  <si>
    <t>Подпрограмма 1.1.</t>
  </si>
  <si>
    <t>количество установленных дополнительно или (замена) ламп уличного освещения</t>
  </si>
  <si>
    <t>шт.</t>
  </si>
  <si>
    <t>отчетность</t>
  </si>
  <si>
    <t>количество кладбищ, требующих содержание и благоустройства территории</t>
  </si>
  <si>
    <t>ед.</t>
  </si>
  <si>
    <t>количество благоустроенных памятников ВОВ, камня памяти, парка</t>
  </si>
  <si>
    <t>количество благоустроенных воинских захоронений</t>
  </si>
  <si>
    <t>х</t>
  </si>
  <si>
    <t xml:space="preserve">количество созданных детских игровых площадок </t>
  </si>
  <si>
    <t>количество площадок ТБО, требующих содержание и благоустройства территории</t>
  </si>
  <si>
    <t>1.2.</t>
  </si>
  <si>
    <t>Задача 2.Обеспечение содержания и ремонта внутрипоселенческих дорог.</t>
  </si>
  <si>
    <t>1.2.1.</t>
  </si>
  <si>
    <t>Подпрограмма 1.2.</t>
  </si>
  <si>
    <t>протяженность отремонтированных автомобильных дорог</t>
  </si>
  <si>
    <t>км.</t>
  </si>
  <si>
    <t>протяженность автомобильных дорог, требующих содержание</t>
  </si>
  <si>
    <t xml:space="preserve">количество установленных дополнительно или (замена) дорожных знаков. </t>
  </si>
  <si>
    <t>1.3.</t>
  </si>
  <si>
    <t>Задача 3. Обеспечение безопасности жителей Приморского сельсовета.</t>
  </si>
  <si>
    <t>Подпрограмма 1.3.</t>
  </si>
  <si>
    <t>количество приобретенных средств пожаротушения</t>
  </si>
  <si>
    <t>количество случаев терроризма и экстремизма</t>
  </si>
  <si>
    <t>количество зарегистрированных случаев употребления и распространения наркотиков</t>
  </si>
  <si>
    <t>1.4.</t>
  </si>
  <si>
    <t>Задача 4. Прочее мероприятия</t>
  </si>
  <si>
    <t>1.4.1.</t>
  </si>
  <si>
    <t>Подпрограмма 1.4.</t>
  </si>
  <si>
    <t>количество проведенных проверок.</t>
  </si>
  <si>
    <t>количество человек, получающих доплату к пенсии</t>
  </si>
  <si>
    <t>количество созданных временных рабочих мест</t>
  </si>
  <si>
    <t xml:space="preserve">количество отремонтированных жилых помещений </t>
  </si>
  <si>
    <t>1.1.1.</t>
  </si>
  <si>
    <t>1.3.1.</t>
  </si>
  <si>
    <t>Источник информации</t>
  </si>
  <si>
    <t>Единица измерения</t>
  </si>
  <si>
    <t>Перечень целевых показателей и показателей результативности программы с расшифровкой плановых значений по годам ее реализации</t>
  </si>
  <si>
    <t>Приложение № 1</t>
  </si>
  <si>
    <t>«Жизнеобеспечение территории Приморского сельсовета»</t>
  </si>
  <si>
    <t>2025 год</t>
  </si>
  <si>
    <t>количество оформленных земельных участков</t>
  </si>
  <si>
    <t>2026 год</t>
  </si>
  <si>
    <t>Итого за 2014-2026 годы</t>
  </si>
  <si>
    <t>капитальный ремонт дорог общего пользования местного значения в рамках государственной поддержки муниципальных комплексных проектов развития (ул.Ленина, ул.Парижской Коммуны, ул.Карла Маркса)</t>
  </si>
  <si>
    <t>строительство дорог общего пользования местного значения в рамках государственной поддержки муниципальных комплексных проектов развития (ул. Морская, ул.Речная, ул.Прибрежная)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</si>
</sst>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/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59">
    <xf numFmtId="0" fontId="0" fillId="0" borderId="0" xfId="0"/>
    <xf numFmtId="0" fontId="2" fillId="0" borderId="10" xfId="0" applyFont="1" applyBorder="1" applyAlignment="1">
      <alignment vertical="center" wrapText="1"/>
    </xf>
    <xf numFmtId="0" fontId="3" fillId="0" borderId="1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2" fillId="0" borderId="9" xfId="0" applyFont="1" applyBorder="1" applyAlignment="1">
      <alignment vertical="center"/>
    </xf>
    <xf numFmtId="0" fontId="3" fillId="0" borderId="9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vertical="center" wrapText="1"/>
    </xf>
    <xf numFmtId="0" fontId="0" fillId="0" borderId="0" xfId="0" applyBorder="1"/>
    <xf numFmtId="0" fontId="2" fillId="0" borderId="0" xfId="0" applyFont="1"/>
    <xf numFmtId="164" fontId="3" fillId="0" borderId="10" xfId="0" applyNumberFormat="1" applyFont="1" applyBorder="1" applyAlignment="1">
      <alignment horizontal="center" vertical="center"/>
    </xf>
    <xf numFmtId="164" fontId="3" fillId="0" borderId="10" xfId="0" applyNumberFormat="1" applyFont="1" applyBorder="1" applyAlignment="1">
      <alignment vertical="center" wrapText="1"/>
    </xf>
    <xf numFmtId="164" fontId="3" fillId="0" borderId="10" xfId="0" applyNumberFormat="1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25" xfId="0" applyFont="1" applyBorder="1" applyAlignment="1">
      <alignment vertical="center" wrapText="1"/>
    </xf>
    <xf numFmtId="0" fontId="3" fillId="0" borderId="25" xfId="0" applyFont="1" applyBorder="1" applyAlignment="1">
      <alignment horizontal="center" vertical="center"/>
    </xf>
    <xf numFmtId="0" fontId="2" fillId="0" borderId="25" xfId="0" applyFont="1" applyBorder="1" applyAlignment="1">
      <alignment vertical="center" wrapText="1"/>
    </xf>
    <xf numFmtId="0" fontId="2" fillId="0" borderId="27" xfId="0" applyFont="1" applyBorder="1" applyAlignment="1">
      <alignment vertical="center" wrapText="1"/>
    </xf>
    <xf numFmtId="164" fontId="3" fillId="0" borderId="0" xfId="0" applyNumberFormat="1" applyFont="1" applyBorder="1" applyAlignment="1">
      <alignment vertical="center" wrapText="1"/>
    </xf>
    <xf numFmtId="164" fontId="3" fillId="0" borderId="7" xfId="0" applyNumberFormat="1" applyFont="1" applyBorder="1" applyAlignment="1">
      <alignment vertical="center" wrapText="1"/>
    </xf>
    <xf numFmtId="164" fontId="3" fillId="0" borderId="31" xfId="0" applyNumberFormat="1" applyFont="1" applyBorder="1" applyAlignment="1">
      <alignment vertical="center" wrapText="1"/>
    </xf>
    <xf numFmtId="164" fontId="4" fillId="0" borderId="31" xfId="0" applyNumberFormat="1" applyFont="1" applyBorder="1" applyAlignment="1">
      <alignment vertical="center" wrapText="1"/>
    </xf>
    <xf numFmtId="164" fontId="3" fillId="0" borderId="9" xfId="0" applyNumberFormat="1" applyFont="1" applyBorder="1" applyAlignment="1">
      <alignment vertical="center" wrapText="1"/>
    </xf>
    <xf numFmtId="164" fontId="3" fillId="0" borderId="34" xfId="0" applyNumberFormat="1" applyFont="1" applyBorder="1" applyAlignment="1">
      <alignment vertical="center" wrapText="1"/>
    </xf>
    <xf numFmtId="164" fontId="3" fillId="0" borderId="27" xfId="0" applyNumberFormat="1" applyFont="1" applyBorder="1" applyAlignment="1">
      <alignment vertical="center" wrapText="1"/>
    </xf>
    <xf numFmtId="164" fontId="4" fillId="0" borderId="10" xfId="0" applyNumberFormat="1" applyFont="1" applyBorder="1" applyAlignment="1">
      <alignment vertical="center" wrapText="1"/>
    </xf>
    <xf numFmtId="164" fontId="3" fillId="0" borderId="27" xfId="0" applyNumberFormat="1" applyFont="1" applyBorder="1" applyAlignment="1">
      <alignment vertical="center"/>
    </xf>
    <xf numFmtId="164" fontId="3" fillId="0" borderId="10" xfId="0" applyNumberFormat="1" applyFont="1" applyBorder="1" applyAlignment="1">
      <alignment vertical="center"/>
    </xf>
    <xf numFmtId="164" fontId="3" fillId="0" borderId="12" xfId="0" applyNumberFormat="1" applyFont="1" applyBorder="1" applyAlignment="1">
      <alignment vertical="center" wrapText="1"/>
    </xf>
    <xf numFmtId="164" fontId="3" fillId="0" borderId="35" xfId="0" applyNumberFormat="1" applyFont="1" applyBorder="1" applyAlignment="1">
      <alignment vertical="center" wrapText="1"/>
    </xf>
    <xf numFmtId="164" fontId="3" fillId="0" borderId="33" xfId="0" applyNumberFormat="1" applyFont="1" applyBorder="1" applyAlignment="1">
      <alignment vertical="center" wrapText="1"/>
    </xf>
    <xf numFmtId="164" fontId="3" fillId="0" borderId="32" xfId="0" applyNumberFormat="1" applyFont="1" applyBorder="1" applyAlignment="1">
      <alignment vertical="center" wrapText="1"/>
    </xf>
    <xf numFmtId="164" fontId="3" fillId="0" borderId="37" xfId="0" applyNumberFormat="1" applyFont="1" applyBorder="1" applyAlignment="1">
      <alignment vertical="center" wrapText="1"/>
    </xf>
    <xf numFmtId="164" fontId="3" fillId="0" borderId="38" xfId="0" applyNumberFormat="1" applyFont="1" applyBorder="1" applyAlignment="1">
      <alignment vertical="center" wrapText="1"/>
    </xf>
    <xf numFmtId="164" fontId="3" fillId="0" borderId="36" xfId="0" applyNumberFormat="1" applyFont="1" applyBorder="1" applyAlignment="1">
      <alignment vertical="center" wrapText="1"/>
    </xf>
    <xf numFmtId="164" fontId="3" fillId="0" borderId="39" xfId="0" applyNumberFormat="1" applyFont="1" applyBorder="1" applyAlignment="1">
      <alignment vertical="center" wrapText="1"/>
    </xf>
    <xf numFmtId="164" fontId="3" fillId="0" borderId="40" xfId="0" applyNumberFormat="1" applyFont="1" applyBorder="1" applyAlignment="1">
      <alignment horizontal="center" vertical="center"/>
    </xf>
    <xf numFmtId="164" fontId="3" fillId="0" borderId="40" xfId="0" applyNumberFormat="1" applyFont="1" applyBorder="1" applyAlignment="1">
      <alignment vertical="center" wrapText="1"/>
    </xf>
    <xf numFmtId="0" fontId="2" fillId="0" borderId="40" xfId="0" applyFont="1" applyBorder="1" applyAlignment="1">
      <alignment vertical="center" wrapText="1"/>
    </xf>
    <xf numFmtId="164" fontId="3" fillId="0" borderId="42" xfId="0" applyNumberFormat="1" applyFont="1" applyBorder="1" applyAlignment="1">
      <alignment horizontal="center" vertical="center"/>
    </xf>
    <xf numFmtId="164" fontId="3" fillId="0" borderId="42" xfId="0" applyNumberFormat="1" applyFont="1" applyBorder="1" applyAlignment="1">
      <alignment vertical="center" wrapText="1"/>
    </xf>
    <xf numFmtId="164" fontId="3" fillId="0" borderId="30" xfId="0" applyNumberFormat="1" applyFont="1" applyBorder="1" applyAlignment="1">
      <alignment vertical="center" wrapText="1"/>
    </xf>
    <xf numFmtId="0" fontId="0" fillId="0" borderId="44" xfId="0" applyBorder="1"/>
    <xf numFmtId="164" fontId="3" fillId="0" borderId="46" xfId="0" applyNumberFormat="1" applyFont="1" applyBorder="1" applyAlignment="1">
      <alignment vertical="center" wrapText="1"/>
    </xf>
    <xf numFmtId="164" fontId="3" fillId="0" borderId="47" xfId="0" applyNumberFormat="1" applyFont="1" applyBorder="1" applyAlignment="1">
      <alignment vertical="center" wrapText="1"/>
    </xf>
    <xf numFmtId="164" fontId="4" fillId="0" borderId="32" xfId="0" applyNumberFormat="1" applyFont="1" applyBorder="1" applyAlignment="1">
      <alignment vertical="center" wrapText="1"/>
    </xf>
    <xf numFmtId="0" fontId="0" fillId="0" borderId="0" xfId="0" applyAlignment="1">
      <alignment horizontal="left" wrapText="1"/>
    </xf>
    <xf numFmtId="164" fontId="3" fillId="0" borderId="43" xfId="0" applyNumberFormat="1" applyFont="1" applyBorder="1" applyAlignment="1">
      <alignment vertical="center" wrapText="1"/>
    </xf>
    <xf numFmtId="0" fontId="2" fillId="0" borderId="41" xfId="0" applyFont="1" applyBorder="1" applyAlignment="1">
      <alignment vertical="center" wrapText="1"/>
    </xf>
    <xf numFmtId="164" fontId="3" fillId="0" borderId="48" xfId="0" applyNumberFormat="1" applyFont="1" applyBorder="1" applyAlignment="1">
      <alignment vertical="center" wrapText="1"/>
    </xf>
    <xf numFmtId="0" fontId="2" fillId="0" borderId="19" xfId="0" applyFont="1" applyBorder="1" applyAlignment="1">
      <alignment vertical="center" wrapText="1"/>
    </xf>
    <xf numFmtId="0" fontId="3" fillId="0" borderId="25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2" fillId="0" borderId="17" xfId="0" applyFont="1" applyBorder="1" applyAlignment="1">
      <alignment vertical="center" wrapText="1"/>
    </xf>
    <xf numFmtId="0" fontId="2" fillId="0" borderId="51" xfId="0" applyFont="1" applyBorder="1" applyAlignment="1">
      <alignment vertical="center" wrapText="1"/>
    </xf>
    <xf numFmtId="0" fontId="2" fillId="0" borderId="26" xfId="0" applyFont="1" applyBorder="1" applyAlignment="1">
      <alignment vertical="center" wrapText="1"/>
    </xf>
    <xf numFmtId="0" fontId="2" fillId="0" borderId="53" xfId="0" applyFont="1" applyBorder="1" applyAlignment="1">
      <alignment vertical="center" wrapText="1"/>
    </xf>
    <xf numFmtId="164" fontId="3" fillId="0" borderId="54" xfId="0" applyNumberFormat="1" applyFont="1" applyBorder="1" applyAlignment="1">
      <alignment horizontal="center" vertical="center"/>
    </xf>
    <xf numFmtId="164" fontId="3" fillId="0" borderId="41" xfId="0" applyNumberFormat="1" applyFont="1" applyBorder="1" applyAlignment="1">
      <alignment horizontal="center" vertical="center"/>
    </xf>
    <xf numFmtId="164" fontId="3" fillId="0" borderId="54" xfId="0" applyNumberFormat="1" applyFont="1" applyBorder="1" applyAlignment="1">
      <alignment vertical="center" wrapText="1"/>
    </xf>
    <xf numFmtId="164" fontId="3" fillId="0" borderId="46" xfId="0" applyNumberFormat="1" applyFont="1" applyBorder="1" applyAlignment="1">
      <alignment horizontal="center" vertical="center"/>
    </xf>
    <xf numFmtId="164" fontId="3" fillId="0" borderId="55" xfId="0" applyNumberFormat="1" applyFont="1" applyBorder="1" applyAlignment="1">
      <alignment horizontal="center" vertical="center"/>
    </xf>
    <xf numFmtId="164" fontId="3" fillId="0" borderId="55" xfId="0" applyNumberFormat="1" applyFont="1" applyBorder="1" applyAlignment="1">
      <alignment vertical="center" wrapText="1"/>
    </xf>
    <xf numFmtId="164" fontId="3" fillId="0" borderId="38" xfId="0" applyNumberFormat="1" applyFont="1" applyBorder="1" applyAlignment="1">
      <alignment horizontal="center" vertical="center"/>
    </xf>
    <xf numFmtId="49" fontId="3" fillId="0" borderId="46" xfId="0" applyNumberFormat="1" applyFont="1" applyBorder="1" applyAlignment="1">
      <alignment horizontal="center" vertical="center"/>
    </xf>
    <xf numFmtId="49" fontId="3" fillId="0" borderId="10" xfId="0" applyNumberFormat="1" applyFont="1" applyBorder="1" applyAlignment="1">
      <alignment vertical="center"/>
    </xf>
    <xf numFmtId="49" fontId="3" fillId="0" borderId="19" xfId="0" applyNumberFormat="1" applyFont="1" applyBorder="1" applyAlignment="1">
      <alignment horizontal="center" vertical="center"/>
    </xf>
    <xf numFmtId="49" fontId="3" fillId="0" borderId="38" xfId="0" applyNumberFormat="1" applyFont="1" applyBorder="1" applyAlignment="1">
      <alignment horizontal="center" vertical="center"/>
    </xf>
    <xf numFmtId="49" fontId="3" fillId="0" borderId="7" xfId="0" applyNumberFormat="1" applyFont="1" applyBorder="1" applyAlignment="1">
      <alignment vertical="center"/>
    </xf>
    <xf numFmtId="49" fontId="3" fillId="0" borderId="40" xfId="0" applyNumberFormat="1" applyFont="1" applyBorder="1" applyAlignment="1">
      <alignment horizontal="center" vertical="center"/>
    </xf>
    <xf numFmtId="49" fontId="3" fillId="0" borderId="20" xfId="0" applyNumberFormat="1" applyFont="1" applyBorder="1" applyAlignment="1">
      <alignment horizontal="center" vertical="center"/>
    </xf>
    <xf numFmtId="49" fontId="3" fillId="0" borderId="42" xfId="0" applyNumberFormat="1" applyFont="1" applyBorder="1" applyAlignment="1">
      <alignment horizontal="center" vertical="center"/>
    </xf>
    <xf numFmtId="49" fontId="3" fillId="0" borderId="10" xfId="0" applyNumberFormat="1" applyFont="1" applyBorder="1" applyAlignment="1">
      <alignment horizontal="center" vertical="center"/>
    </xf>
    <xf numFmtId="164" fontId="3" fillId="0" borderId="23" xfId="0" applyNumberFormat="1" applyFont="1" applyBorder="1" applyAlignment="1">
      <alignment horizontal="center" vertical="center"/>
    </xf>
    <xf numFmtId="164" fontId="3" fillId="0" borderId="24" xfId="0" applyNumberFormat="1" applyFont="1" applyBorder="1" applyAlignment="1">
      <alignment vertical="center" wrapText="1"/>
    </xf>
    <xf numFmtId="0" fontId="2" fillId="0" borderId="19" xfId="0" applyFont="1" applyBorder="1" applyAlignment="1">
      <alignment vertical="center" wrapText="1"/>
    </xf>
    <xf numFmtId="164" fontId="3" fillId="0" borderId="24" xfId="0" applyNumberFormat="1" applyFont="1" applyBorder="1" applyAlignment="1">
      <alignment horizontal="center" vertical="center"/>
    </xf>
    <xf numFmtId="164" fontId="3" fillId="0" borderId="41" xfId="0" applyNumberFormat="1" applyFont="1" applyBorder="1" applyAlignment="1">
      <alignment vertical="center" wrapText="1"/>
    </xf>
    <xf numFmtId="164" fontId="3" fillId="0" borderId="56" xfId="0" applyNumberFormat="1" applyFont="1" applyBorder="1" applyAlignment="1">
      <alignment vertical="center" wrapText="1"/>
    </xf>
    <xf numFmtId="164" fontId="3" fillId="0" borderId="49" xfId="0" applyNumberFormat="1" applyFont="1" applyBorder="1" applyAlignment="1">
      <alignment vertical="center" wrapText="1"/>
    </xf>
    <xf numFmtId="164" fontId="3" fillId="0" borderId="57" xfId="0" applyNumberFormat="1" applyFont="1" applyBorder="1" applyAlignment="1">
      <alignment horizontal="center" vertical="center"/>
    </xf>
    <xf numFmtId="164" fontId="3" fillId="0" borderId="57" xfId="0" applyNumberFormat="1" applyFont="1" applyBorder="1" applyAlignment="1">
      <alignment vertical="center" wrapText="1"/>
    </xf>
    <xf numFmtId="164" fontId="3" fillId="0" borderId="49" xfId="0" applyNumberFormat="1" applyFont="1" applyBorder="1" applyAlignment="1">
      <alignment horizontal="center" vertical="center"/>
    </xf>
    <xf numFmtId="164" fontId="3" fillId="0" borderId="32" xfId="0" applyNumberFormat="1" applyFont="1" applyBorder="1" applyAlignment="1">
      <alignment horizontal="center" vertical="center"/>
    </xf>
    <xf numFmtId="0" fontId="2" fillId="0" borderId="44" xfId="0" applyFont="1" applyBorder="1" applyAlignment="1">
      <alignment vertical="center" wrapText="1"/>
    </xf>
    <xf numFmtId="0" fontId="2" fillId="0" borderId="58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2" fillId="0" borderId="10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1" fillId="0" borderId="40" xfId="0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0" fillId="0" borderId="0" xfId="0" applyAlignment="1"/>
    <xf numFmtId="0" fontId="2" fillId="0" borderId="0" xfId="0" applyFont="1" applyAlignment="1">
      <alignment vertical="center"/>
    </xf>
    <xf numFmtId="0" fontId="2" fillId="0" borderId="3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0" borderId="12" xfId="0" applyFont="1" applyBorder="1" applyAlignment="1">
      <alignment vertical="center" wrapText="1"/>
    </xf>
    <xf numFmtId="0" fontId="1" fillId="0" borderId="13" xfId="0" applyFont="1" applyBorder="1" applyAlignment="1">
      <alignment vertical="center" wrapText="1"/>
    </xf>
    <xf numFmtId="0" fontId="2" fillId="0" borderId="31" xfId="0" applyFont="1" applyBorder="1" applyAlignment="1">
      <alignment vertical="center" wrapText="1"/>
    </xf>
    <xf numFmtId="0" fontId="1" fillId="0" borderId="16" xfId="0" applyFont="1" applyBorder="1" applyAlignment="1">
      <alignment vertical="center" wrapText="1"/>
    </xf>
    <xf numFmtId="0" fontId="1" fillId="0" borderId="17" xfId="0" applyFont="1" applyBorder="1" applyAlignment="1">
      <alignment vertical="center" wrapText="1"/>
    </xf>
    <xf numFmtId="0" fontId="2" fillId="0" borderId="27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vertical="center" wrapText="1"/>
    </xf>
    <xf numFmtId="0" fontId="4" fillId="0" borderId="25" xfId="0" applyFont="1" applyBorder="1" applyAlignment="1">
      <alignment vertical="center" wrapText="1"/>
    </xf>
    <xf numFmtId="164" fontId="4" fillId="0" borderId="10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vertical="center" wrapText="1"/>
    </xf>
    <xf numFmtId="0" fontId="4" fillId="0" borderId="9" xfId="0" applyFont="1" applyBorder="1" applyAlignment="1">
      <alignment horizontal="center" vertical="center" wrapText="1"/>
    </xf>
    <xf numFmtId="164" fontId="4" fillId="0" borderId="7" xfId="0" applyNumberFormat="1" applyFont="1" applyBorder="1" applyAlignment="1">
      <alignment vertical="center" wrapText="1"/>
    </xf>
    <xf numFmtId="164" fontId="4" fillId="0" borderId="35" xfId="0" applyNumberFormat="1" applyFont="1" applyBorder="1" applyAlignment="1">
      <alignment vertical="center" wrapText="1"/>
    </xf>
    <xf numFmtId="164" fontId="4" fillId="0" borderId="33" xfId="0" applyNumberFormat="1" applyFont="1" applyBorder="1" applyAlignment="1">
      <alignment vertical="center" wrapText="1"/>
    </xf>
    <xf numFmtId="164" fontId="4" fillId="0" borderId="7" xfId="0" applyNumberFormat="1" applyFont="1" applyBorder="1" applyAlignment="1">
      <alignment horizontal="center" vertical="center"/>
    </xf>
    <xf numFmtId="164" fontId="4" fillId="0" borderId="35" xfId="0" applyNumberFormat="1" applyFont="1" applyBorder="1" applyAlignment="1">
      <alignment horizontal="center" vertical="center"/>
    </xf>
    <xf numFmtId="164" fontId="4" fillId="0" borderId="30" xfId="0" applyNumberFormat="1" applyFont="1" applyBorder="1" applyAlignment="1">
      <alignment vertical="center" wrapText="1"/>
    </xf>
    <xf numFmtId="164" fontId="4" fillId="0" borderId="33" xfId="0" applyNumberFormat="1" applyFont="1" applyBorder="1" applyAlignment="1">
      <alignment horizontal="center" vertical="center"/>
    </xf>
    <xf numFmtId="164" fontId="4" fillId="0" borderId="36" xfId="0" applyNumberFormat="1" applyFont="1" applyBorder="1" applyAlignment="1">
      <alignment vertical="center" wrapText="1"/>
    </xf>
    <xf numFmtId="164" fontId="4" fillId="0" borderId="5" xfId="0" applyNumberFormat="1" applyFont="1" applyBorder="1" applyAlignment="1">
      <alignment vertical="center" wrapText="1"/>
    </xf>
    <xf numFmtId="164" fontId="4" fillId="0" borderId="39" xfId="0" applyNumberFormat="1" applyFont="1" applyBorder="1" applyAlignment="1">
      <alignment vertical="center" wrapText="1"/>
    </xf>
    <xf numFmtId="164" fontId="4" fillId="0" borderId="34" xfId="0" applyNumberFormat="1" applyFont="1" applyBorder="1" applyAlignment="1">
      <alignment vertical="center" wrapText="1"/>
    </xf>
    <xf numFmtId="164" fontId="4" fillId="0" borderId="53" xfId="0" applyNumberFormat="1" applyFont="1" applyBorder="1" applyAlignment="1">
      <alignment vertical="center" wrapText="1"/>
    </xf>
    <xf numFmtId="164" fontId="4" fillId="0" borderId="17" xfId="0" applyNumberFormat="1" applyFont="1" applyBorder="1" applyAlignment="1">
      <alignment vertical="center" wrapText="1"/>
    </xf>
    <xf numFmtId="164" fontId="4" fillId="0" borderId="27" xfId="0" applyNumberFormat="1" applyFont="1" applyBorder="1" applyAlignment="1">
      <alignment vertical="center" wrapText="1"/>
    </xf>
    <xf numFmtId="164" fontId="4" fillId="0" borderId="45" xfId="0" applyNumberFormat="1" applyFont="1" applyBorder="1" applyAlignment="1">
      <alignment vertical="center" wrapText="1"/>
    </xf>
    <xf numFmtId="164" fontId="4" fillId="0" borderId="28" xfId="0" applyNumberFormat="1" applyFont="1" applyBorder="1" applyAlignment="1">
      <alignment vertical="center" wrapText="1"/>
    </xf>
    <xf numFmtId="164" fontId="4" fillId="0" borderId="51" xfId="0" applyNumberFormat="1" applyFont="1" applyBorder="1" applyAlignment="1">
      <alignment vertical="center" wrapText="1"/>
    </xf>
    <xf numFmtId="49" fontId="4" fillId="0" borderId="38" xfId="0" applyNumberFormat="1" applyFont="1" applyBorder="1" applyAlignment="1">
      <alignment horizontal="center" vertical="center"/>
    </xf>
    <xf numFmtId="49" fontId="4" fillId="0" borderId="10" xfId="0" applyNumberFormat="1" applyFont="1" applyBorder="1" applyAlignment="1">
      <alignment vertical="center"/>
    </xf>
    <xf numFmtId="49" fontId="4" fillId="0" borderId="7" xfId="0" applyNumberFormat="1" applyFont="1" applyBorder="1" applyAlignment="1">
      <alignment vertical="center"/>
    </xf>
    <xf numFmtId="164" fontId="4" fillId="0" borderId="41" xfId="0" applyNumberFormat="1" applyFont="1" applyBorder="1" applyAlignment="1">
      <alignment horizontal="center" vertical="center"/>
    </xf>
    <xf numFmtId="164" fontId="4" fillId="0" borderId="42" xfId="0" applyNumberFormat="1" applyFont="1" applyBorder="1" applyAlignment="1">
      <alignment horizontal="center" vertical="center"/>
    </xf>
    <xf numFmtId="164" fontId="4" fillId="0" borderId="42" xfId="0" applyNumberFormat="1" applyFont="1" applyBorder="1" applyAlignment="1">
      <alignment vertical="center" wrapText="1"/>
    </xf>
    <xf numFmtId="164" fontId="4" fillId="0" borderId="43" xfId="0" applyNumberFormat="1" applyFont="1" applyBorder="1" applyAlignment="1">
      <alignment vertical="center" wrapText="1"/>
    </xf>
    <xf numFmtId="164" fontId="4" fillId="0" borderId="47" xfId="0" applyNumberFormat="1" applyFont="1" applyBorder="1" applyAlignment="1">
      <alignment horizontal="center" vertical="center"/>
    </xf>
    <xf numFmtId="0" fontId="0" fillId="0" borderId="60" xfId="0" applyBorder="1"/>
    <xf numFmtId="164" fontId="4" fillId="0" borderId="48" xfId="0" applyNumberFormat="1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40" xfId="0" applyFont="1" applyBorder="1" applyAlignment="1">
      <alignment horizontal="center" vertical="center" wrapText="1"/>
    </xf>
    <xf numFmtId="0" fontId="2" fillId="0" borderId="10" xfId="0" applyFont="1" applyBorder="1" applyAlignment="1">
      <alignment vertical="center" wrapText="1"/>
    </xf>
    <xf numFmtId="0" fontId="2" fillId="0" borderId="40" xfId="0" applyFont="1" applyBorder="1" applyAlignment="1">
      <alignment horizontal="center" vertical="center" wrapText="1"/>
    </xf>
    <xf numFmtId="0" fontId="2" fillId="0" borderId="40" xfId="0" applyFont="1" applyBorder="1" applyAlignment="1">
      <alignment vertical="center" wrapText="1"/>
    </xf>
    <xf numFmtId="0" fontId="2" fillId="0" borderId="40" xfId="0" applyFont="1" applyBorder="1" applyAlignment="1">
      <alignment horizontal="center" vertical="center" wrapText="1"/>
    </xf>
    <xf numFmtId="0" fontId="2" fillId="0" borderId="10" xfId="0" applyFont="1" applyBorder="1" applyAlignment="1">
      <alignment vertical="center" wrapText="1"/>
    </xf>
    <xf numFmtId="0" fontId="5" fillId="0" borderId="54" xfId="0" applyFont="1" applyBorder="1" applyAlignment="1">
      <alignment vertical="center" wrapText="1"/>
    </xf>
    <xf numFmtId="0" fontId="2" fillId="0" borderId="55" xfId="0" applyFont="1" applyBorder="1" applyAlignment="1">
      <alignment horizontal="center" vertical="center" wrapText="1"/>
    </xf>
    <xf numFmtId="0" fontId="2" fillId="0" borderId="46" xfId="0" applyFont="1" applyBorder="1" applyAlignment="1">
      <alignment vertical="center" wrapText="1"/>
    </xf>
    <xf numFmtId="0" fontId="2" fillId="0" borderId="0" xfId="0" applyFont="1" applyAlignment="1"/>
    <xf numFmtId="0" fontId="0" fillId="0" borderId="0" xfId="0" applyAlignment="1"/>
    <xf numFmtId="0" fontId="2" fillId="0" borderId="0" xfId="0" applyFont="1" applyAlignment="1">
      <alignment vertical="center"/>
    </xf>
    <xf numFmtId="0" fontId="2" fillId="0" borderId="31" xfId="0" applyFont="1" applyBorder="1" applyAlignment="1">
      <alignment vertical="center" wrapText="1"/>
    </xf>
    <xf numFmtId="0" fontId="2" fillId="0" borderId="36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5" fillId="0" borderId="18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12" xfId="0" applyFont="1" applyBorder="1" applyAlignment="1">
      <alignment vertical="center" wrapText="1"/>
    </xf>
    <xf numFmtId="0" fontId="2" fillId="0" borderId="18" xfId="0" applyFont="1" applyBorder="1" applyAlignment="1">
      <alignment vertical="center" wrapText="1"/>
    </xf>
    <xf numFmtId="0" fontId="2" fillId="0" borderId="16" xfId="0" applyFont="1" applyBorder="1" applyAlignment="1">
      <alignment vertical="center" wrapText="1"/>
    </xf>
    <xf numFmtId="0" fontId="2" fillId="0" borderId="26" xfId="0" applyFont="1" applyBorder="1" applyAlignment="1">
      <alignment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7" xfId="0" applyBorder="1" applyAlignment="1">
      <alignment horizontal="center" wrapText="1"/>
    </xf>
    <xf numFmtId="0" fontId="2" fillId="0" borderId="59" xfId="0" applyFont="1" applyBorder="1" applyAlignment="1">
      <alignment horizontal="center" vertical="center" textRotation="90" wrapText="1"/>
    </xf>
    <xf numFmtId="0" fontId="0" fillId="0" borderId="29" xfId="0" applyBorder="1" applyAlignment="1">
      <alignment horizontal="center" textRotation="90" wrapText="1"/>
    </xf>
    <xf numFmtId="0" fontId="0" fillId="0" borderId="30" xfId="0" applyBorder="1" applyAlignment="1">
      <alignment horizontal="center" textRotation="90" wrapText="1"/>
    </xf>
    <xf numFmtId="0" fontId="2" fillId="0" borderId="5" xfId="0" applyFont="1" applyBorder="1" applyAlignment="1">
      <alignment horizontal="left" vertical="center" textRotation="90" wrapText="1"/>
    </xf>
    <xf numFmtId="0" fontId="2" fillId="0" borderId="0" xfId="0" applyFont="1" applyBorder="1" applyAlignment="1">
      <alignment horizontal="left" vertical="center" textRotation="90" wrapText="1"/>
    </xf>
    <xf numFmtId="0" fontId="0" fillId="0" borderId="7" xfId="0" applyBorder="1" applyAlignment="1">
      <alignment horizontal="left" vertical="center" textRotation="90" wrapText="1"/>
    </xf>
    <xf numFmtId="164" fontId="4" fillId="0" borderId="20" xfId="0" applyNumberFormat="1" applyFont="1" applyBorder="1" applyAlignment="1">
      <alignment horizontal="center" vertical="center"/>
    </xf>
    <xf numFmtId="164" fontId="4" fillId="0" borderId="23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textRotation="90" wrapText="1"/>
    </xf>
    <xf numFmtId="0" fontId="2" fillId="0" borderId="2" xfId="0" applyFont="1" applyBorder="1" applyAlignment="1">
      <alignment horizontal="center" vertical="center" textRotation="90" wrapText="1"/>
    </xf>
    <xf numFmtId="0" fontId="2" fillId="0" borderId="3" xfId="0" applyFont="1" applyBorder="1" applyAlignment="1">
      <alignment horizontal="center" vertical="center" textRotation="90" wrapText="1"/>
    </xf>
    <xf numFmtId="0" fontId="2" fillId="0" borderId="12" xfId="0" applyFont="1" applyBorder="1" applyAlignment="1">
      <alignment horizontal="left" vertical="center" textRotation="90" wrapText="1"/>
    </xf>
    <xf numFmtId="0" fontId="2" fillId="0" borderId="18" xfId="0" applyFont="1" applyBorder="1" applyAlignment="1">
      <alignment horizontal="left" vertical="center" textRotation="90" wrapText="1"/>
    </xf>
    <xf numFmtId="0" fontId="2" fillId="0" borderId="50" xfId="0" applyFont="1" applyBorder="1" applyAlignment="1">
      <alignment horizontal="left" vertical="center" textRotation="90" wrapText="1"/>
    </xf>
    <xf numFmtId="0" fontId="2" fillId="0" borderId="16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164" fontId="3" fillId="0" borderId="20" xfId="0" applyNumberFormat="1" applyFont="1" applyBorder="1" applyAlignment="1">
      <alignment horizontal="center" vertical="center"/>
    </xf>
    <xf numFmtId="164" fontId="3" fillId="0" borderId="23" xfId="0" applyNumberFormat="1" applyFont="1" applyBorder="1" applyAlignment="1">
      <alignment horizontal="center" vertical="center"/>
    </xf>
    <xf numFmtId="0" fontId="2" fillId="0" borderId="28" xfId="0" applyFont="1" applyBorder="1" applyAlignment="1">
      <alignment horizontal="left" vertical="center" textRotation="90" wrapText="1"/>
    </xf>
    <xf numFmtId="0" fontId="2" fillId="0" borderId="29" xfId="0" applyFont="1" applyBorder="1" applyAlignment="1">
      <alignment horizontal="left" vertical="center" textRotation="90" wrapText="1"/>
    </xf>
    <xf numFmtId="0" fontId="0" fillId="0" borderId="29" xfId="0" applyBorder="1" applyAlignment="1">
      <alignment horizontal="left" vertical="center" wrapText="1"/>
    </xf>
    <xf numFmtId="0" fontId="0" fillId="0" borderId="30" xfId="0" applyBorder="1" applyAlignment="1">
      <alignment horizontal="left" vertical="center" wrapText="1"/>
    </xf>
    <xf numFmtId="164" fontId="3" fillId="0" borderId="2" xfId="0" applyNumberFormat="1" applyFont="1" applyBorder="1" applyAlignment="1">
      <alignment horizontal="center" vertical="center"/>
    </xf>
    <xf numFmtId="164" fontId="3" fillId="0" borderId="11" xfId="0" applyNumberFormat="1" applyFont="1" applyBorder="1" applyAlignment="1">
      <alignment horizontal="center" vertical="center"/>
    </xf>
    <xf numFmtId="0" fontId="2" fillId="0" borderId="19" xfId="0" applyFont="1" applyBorder="1" applyAlignment="1">
      <alignment vertical="center" wrapText="1"/>
    </xf>
    <xf numFmtId="0" fontId="2" fillId="0" borderId="22" xfId="0" applyFont="1" applyBorder="1" applyAlignment="1">
      <alignment vertical="center" wrapText="1"/>
    </xf>
    <xf numFmtId="0" fontId="3" fillId="0" borderId="20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0" fillId="0" borderId="2" xfId="0" applyBorder="1" applyAlignment="1">
      <alignment horizontal="center" textRotation="90" wrapText="1"/>
    </xf>
    <xf numFmtId="0" fontId="0" fillId="0" borderId="11" xfId="0" applyBorder="1" applyAlignment="1">
      <alignment horizontal="center" textRotation="90" wrapText="1"/>
    </xf>
    <xf numFmtId="0" fontId="0" fillId="0" borderId="2" xfId="0" applyBorder="1" applyAlignment="1">
      <alignment horizontal="center" vertical="center" wrapText="1"/>
    </xf>
    <xf numFmtId="0" fontId="2" fillId="0" borderId="52" xfId="0" applyFont="1" applyBorder="1" applyAlignment="1">
      <alignment horizontal="center" vertical="center" textRotation="90" wrapText="1"/>
    </xf>
    <xf numFmtId="0" fontId="0" fillId="0" borderId="29" xfId="0" applyBorder="1" applyAlignment="1">
      <alignment vertical="center" textRotation="90" wrapText="1"/>
    </xf>
    <xf numFmtId="0" fontId="2" fillId="0" borderId="52" xfId="0" applyFont="1" applyBorder="1" applyAlignment="1">
      <alignment horizontal="left" vertical="center" textRotation="90" wrapText="1"/>
    </xf>
    <xf numFmtId="0" fontId="2" fillId="0" borderId="28" xfId="0" applyFont="1" applyBorder="1" applyAlignment="1">
      <alignment horizontal="center" vertical="center" textRotation="90" wrapText="1"/>
    </xf>
    <xf numFmtId="0" fontId="0" fillId="0" borderId="29" xfId="0" applyBorder="1" applyAlignment="1">
      <alignment horizontal="center" vertical="center" textRotation="90"/>
    </xf>
    <xf numFmtId="0" fontId="0" fillId="0" borderId="30" xfId="0" applyBorder="1" applyAlignment="1">
      <alignment horizontal="center" vertical="center" textRotation="90"/>
    </xf>
    <xf numFmtId="0" fontId="2" fillId="0" borderId="40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textRotation="90" wrapText="1"/>
    </xf>
    <xf numFmtId="0" fontId="2" fillId="0" borderId="2" xfId="0" applyFont="1" applyBorder="1" applyAlignment="1">
      <alignment horizontal="left" vertical="center" textRotation="90" wrapText="1"/>
    </xf>
    <xf numFmtId="0" fontId="0" fillId="0" borderId="2" xfId="0" applyBorder="1" applyAlignment="1">
      <alignment horizontal="left" vertical="center" textRotation="90" wrapText="1"/>
    </xf>
    <xf numFmtId="0" fontId="0" fillId="0" borderId="11" xfId="0" applyBorder="1" applyAlignment="1">
      <alignment horizontal="left" vertical="center" textRotation="90" wrapText="1"/>
    </xf>
    <xf numFmtId="0" fontId="2" fillId="0" borderId="11" xfId="0" applyFont="1" applyBorder="1" applyAlignment="1">
      <alignment horizontal="left" vertical="center" textRotation="90" wrapText="1"/>
    </xf>
    <xf numFmtId="164" fontId="3" fillId="0" borderId="21" xfId="0" applyNumberFormat="1" applyFont="1" applyBorder="1" applyAlignment="1">
      <alignment vertical="center" wrapText="1"/>
    </xf>
    <xf numFmtId="164" fontId="3" fillId="0" borderId="24" xfId="0" applyNumberFormat="1" applyFont="1" applyBorder="1" applyAlignment="1">
      <alignment vertical="center" wrapText="1"/>
    </xf>
    <xf numFmtId="164" fontId="4" fillId="0" borderId="2" xfId="0" applyNumberFormat="1" applyFont="1" applyBorder="1" applyAlignment="1">
      <alignment horizontal="center" vertical="center"/>
    </xf>
    <xf numFmtId="164" fontId="4" fillId="0" borderId="1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 wrapText="1"/>
    </xf>
    <xf numFmtId="164" fontId="3" fillId="0" borderId="11" xfId="0" applyNumberFormat="1" applyFont="1" applyBorder="1" applyAlignment="1">
      <alignment horizontal="center" vertical="center" wrapText="1"/>
    </xf>
    <xf numFmtId="0" fontId="0" fillId="0" borderId="13" xfId="0" applyBorder="1" applyAlignment="1">
      <alignment vertical="center" wrapText="1"/>
    </xf>
    <xf numFmtId="0" fontId="2" fillId="0" borderId="1" xfId="0" applyFont="1" applyBorder="1" applyAlignment="1">
      <alignment vertical="center" textRotation="90" wrapText="1"/>
    </xf>
    <xf numFmtId="0" fontId="0" fillId="0" borderId="2" xfId="0" applyBorder="1" applyAlignment="1">
      <alignment vertical="center" textRotation="90" wrapText="1"/>
    </xf>
    <xf numFmtId="0" fontId="0" fillId="0" borderId="23" xfId="0" applyBorder="1" applyAlignment="1">
      <alignment vertical="center" textRotation="90" wrapText="1"/>
    </xf>
    <xf numFmtId="0" fontId="2" fillId="0" borderId="20" xfId="0" applyFont="1" applyBorder="1" applyAlignment="1">
      <alignment vertical="center" textRotation="90" wrapText="1"/>
    </xf>
    <xf numFmtId="0" fontId="0" fillId="0" borderId="11" xfId="0" applyBorder="1" applyAlignment="1">
      <alignment vertical="center" textRotation="90" wrapText="1"/>
    </xf>
    <xf numFmtId="0" fontId="2" fillId="0" borderId="11" xfId="0" applyFont="1" applyBorder="1" applyAlignment="1">
      <alignment vertical="center" wrapText="1"/>
    </xf>
    <xf numFmtId="0" fontId="2" fillId="0" borderId="2" xfId="0" applyFont="1" applyBorder="1" applyAlignment="1">
      <alignment vertical="center" textRotation="90" wrapText="1"/>
    </xf>
    <xf numFmtId="0" fontId="2" fillId="0" borderId="11" xfId="0" applyFont="1" applyBorder="1" applyAlignment="1">
      <alignment vertical="center" textRotation="90" wrapText="1"/>
    </xf>
    <xf numFmtId="0" fontId="2" fillId="0" borderId="11" xfId="0" applyFont="1" applyBorder="1" applyAlignment="1">
      <alignment horizontal="center" vertical="center" textRotation="90" wrapText="1"/>
    </xf>
    <xf numFmtId="0" fontId="7" fillId="0" borderId="12" xfId="0" applyFont="1" applyBorder="1" applyAlignment="1">
      <alignment vertical="center" wrapText="1"/>
    </xf>
    <xf numFmtId="0" fontId="8" fillId="0" borderId="13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41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9"/>
  <sheetViews>
    <sheetView tabSelected="1" workbookViewId="0">
      <selection activeCell="T22" sqref="T22"/>
    </sheetView>
  </sheetViews>
  <sheetFormatPr defaultRowHeight="15" x14ac:dyDescent="0.25"/>
  <cols>
    <col min="1" max="1" width="6" customWidth="1"/>
    <col min="2" max="2" width="21.42578125" customWidth="1"/>
    <col min="3" max="3" width="11.140625" customWidth="1"/>
    <col min="4" max="4" width="14.28515625" customWidth="1"/>
    <col min="5" max="5" width="5.85546875" customWidth="1"/>
    <col min="6" max="6" width="6.140625" customWidth="1"/>
    <col min="7" max="7" width="6" customWidth="1"/>
    <col min="8" max="8" width="5.42578125" customWidth="1"/>
    <col min="9" max="9" width="5.5703125" customWidth="1"/>
    <col min="10" max="10" width="5.85546875" customWidth="1"/>
    <col min="11" max="11" width="5.7109375" customWidth="1"/>
    <col min="12" max="12" width="6" customWidth="1"/>
    <col min="13" max="13" width="5.5703125" customWidth="1"/>
    <col min="14" max="14" width="5.7109375" customWidth="1"/>
    <col min="15" max="15" width="6" customWidth="1"/>
    <col min="16" max="16" width="7.5703125" customWidth="1"/>
    <col min="17" max="17" width="9" customWidth="1"/>
  </cols>
  <sheetData>
    <row r="1" spans="1:19" ht="15.75" x14ac:dyDescent="0.25">
      <c r="I1" s="156" t="s">
        <v>200</v>
      </c>
      <c r="J1" s="157"/>
      <c r="K1" s="157"/>
      <c r="L1" s="157"/>
      <c r="M1" s="157"/>
      <c r="N1" s="157"/>
      <c r="O1" s="157"/>
      <c r="P1" s="157"/>
      <c r="Q1" s="157"/>
    </row>
    <row r="2" spans="1:19" x14ac:dyDescent="0.25">
      <c r="I2" s="157" t="s">
        <v>35</v>
      </c>
      <c r="J2" s="157"/>
      <c r="K2" s="157"/>
      <c r="L2" s="157"/>
      <c r="M2" s="157"/>
      <c r="N2" s="157"/>
      <c r="O2" s="157"/>
      <c r="P2" s="157"/>
      <c r="Q2" s="157"/>
    </row>
    <row r="3" spans="1:19" x14ac:dyDescent="0.25">
      <c r="I3" s="157" t="s">
        <v>201</v>
      </c>
      <c r="J3" s="157"/>
      <c r="K3" s="157"/>
      <c r="L3" s="157"/>
      <c r="M3" s="157"/>
      <c r="N3" s="157"/>
      <c r="O3" s="157"/>
      <c r="P3" s="157"/>
      <c r="Q3" s="157"/>
      <c r="R3" s="157"/>
      <c r="S3" s="157"/>
    </row>
    <row r="5" spans="1:19" s="98" customFormat="1" ht="15.75" x14ac:dyDescent="0.25">
      <c r="A5" s="158" t="s">
        <v>199</v>
      </c>
      <c r="B5" s="157"/>
      <c r="C5" s="157"/>
      <c r="D5" s="157"/>
      <c r="E5" s="157"/>
      <c r="F5" s="157"/>
      <c r="G5" s="157"/>
      <c r="H5" s="157"/>
      <c r="I5" s="157"/>
      <c r="J5" s="157"/>
      <c r="K5" s="157"/>
      <c r="L5" s="157"/>
      <c r="M5" s="157"/>
      <c r="N5" s="157"/>
      <c r="O5" s="157"/>
      <c r="P5" s="157"/>
      <c r="Q5" s="157"/>
      <c r="R5" s="157"/>
    </row>
    <row r="6" spans="1:19" s="98" customFormat="1" ht="16.5" thickBot="1" x14ac:dyDescent="0.3">
      <c r="B6" s="99"/>
    </row>
    <row r="7" spans="1:19" ht="16.5" thickBot="1" x14ac:dyDescent="0.3">
      <c r="A7" s="165" t="s">
        <v>155</v>
      </c>
      <c r="B7" s="165" t="s">
        <v>156</v>
      </c>
      <c r="C7" s="165" t="s">
        <v>198</v>
      </c>
      <c r="D7" s="165" t="s">
        <v>197</v>
      </c>
      <c r="E7" s="175" t="s">
        <v>157</v>
      </c>
      <c r="F7" s="176"/>
      <c r="G7" s="176"/>
      <c r="H7" s="176"/>
      <c r="I7" s="176"/>
      <c r="J7" s="176"/>
      <c r="K7" s="176"/>
      <c r="L7" s="176"/>
      <c r="M7" s="176"/>
      <c r="N7" s="176"/>
      <c r="O7" s="177"/>
      <c r="P7" s="178" t="s">
        <v>158</v>
      </c>
      <c r="Q7" s="162"/>
      <c r="R7" s="92"/>
    </row>
    <row r="8" spans="1:19" ht="51" customHeight="1" thickBot="1" x14ac:dyDescent="0.3">
      <c r="A8" s="166"/>
      <c r="B8" s="166"/>
      <c r="C8" s="180"/>
      <c r="D8" s="180"/>
      <c r="E8" s="93"/>
      <c r="F8" s="95"/>
      <c r="G8" s="95"/>
      <c r="H8" s="95"/>
      <c r="I8" s="95"/>
      <c r="J8" s="95"/>
      <c r="K8" s="95"/>
      <c r="L8" s="102"/>
      <c r="M8" s="105"/>
      <c r="N8" s="95"/>
      <c r="O8" s="95"/>
      <c r="P8" s="179"/>
      <c r="Q8" s="164"/>
      <c r="R8" s="92"/>
    </row>
    <row r="9" spans="1:19" ht="22.5" customHeight="1" thickBot="1" x14ac:dyDescent="0.3">
      <c r="A9" s="174"/>
      <c r="B9" s="174"/>
      <c r="C9" s="181"/>
      <c r="D9" s="181"/>
      <c r="E9" s="94">
        <v>2014</v>
      </c>
      <c r="F9" s="94">
        <v>2015</v>
      </c>
      <c r="G9" s="94">
        <v>2016</v>
      </c>
      <c r="H9" s="94">
        <v>2017</v>
      </c>
      <c r="I9" s="94">
        <v>2018</v>
      </c>
      <c r="J9" s="94">
        <v>2019</v>
      </c>
      <c r="K9" s="94">
        <v>2020</v>
      </c>
      <c r="L9" s="103">
        <v>2021</v>
      </c>
      <c r="M9" s="106">
        <v>2022</v>
      </c>
      <c r="N9" s="94">
        <v>2023</v>
      </c>
      <c r="O9" s="94">
        <v>2024</v>
      </c>
      <c r="P9" s="96">
        <v>2025</v>
      </c>
      <c r="Q9" s="97">
        <v>2030</v>
      </c>
      <c r="R9" s="92"/>
    </row>
    <row r="10" spans="1:19" ht="16.5" thickBot="1" x14ac:dyDescent="0.3">
      <c r="A10" s="159" t="s">
        <v>159</v>
      </c>
      <c r="B10" s="160"/>
      <c r="C10" s="160"/>
      <c r="D10" s="160"/>
      <c r="E10" s="160"/>
      <c r="F10" s="160"/>
      <c r="G10" s="160"/>
      <c r="H10" s="160"/>
      <c r="I10" s="160"/>
      <c r="J10" s="160"/>
      <c r="K10" s="160"/>
      <c r="L10" s="160"/>
      <c r="M10" s="160"/>
      <c r="N10" s="160"/>
      <c r="O10" s="160"/>
      <c r="P10" s="160"/>
      <c r="Q10" s="161"/>
      <c r="R10" s="92"/>
    </row>
    <row r="11" spans="1:19" ht="16.5" thickBot="1" x14ac:dyDescent="0.3">
      <c r="A11" s="90" t="s">
        <v>160</v>
      </c>
      <c r="B11" s="159" t="s">
        <v>161</v>
      </c>
      <c r="C11" s="160"/>
      <c r="D11" s="160"/>
      <c r="E11" s="160"/>
      <c r="F11" s="160"/>
      <c r="G11" s="160"/>
      <c r="H11" s="160"/>
      <c r="I11" s="160"/>
      <c r="J11" s="160"/>
      <c r="K11" s="160"/>
      <c r="L11" s="160"/>
      <c r="M11" s="160"/>
      <c r="N11" s="160"/>
      <c r="O11" s="160"/>
      <c r="P11" s="160"/>
      <c r="Q11" s="161"/>
      <c r="R11" s="92"/>
    </row>
    <row r="12" spans="1:19" ht="24" customHeight="1" thickBot="1" x14ac:dyDescent="0.3">
      <c r="A12" s="90" t="s">
        <v>195</v>
      </c>
      <c r="B12" s="89" t="s">
        <v>162</v>
      </c>
      <c r="C12" s="89"/>
      <c r="D12" s="89"/>
      <c r="E12" s="89"/>
      <c r="F12" s="89"/>
      <c r="G12" s="89"/>
      <c r="H12" s="89"/>
      <c r="I12" s="89"/>
      <c r="J12" s="89"/>
      <c r="K12" s="89"/>
      <c r="L12" s="104"/>
      <c r="M12" s="19"/>
      <c r="N12" s="89"/>
      <c r="O12" s="89"/>
      <c r="P12" s="89"/>
      <c r="Q12" s="89"/>
      <c r="R12" s="92"/>
    </row>
    <row r="13" spans="1:19" ht="81.75" customHeight="1" thickBot="1" x14ac:dyDescent="0.3">
      <c r="A13" s="90"/>
      <c r="B13" s="89" t="s">
        <v>163</v>
      </c>
      <c r="C13" s="89" t="s">
        <v>164</v>
      </c>
      <c r="D13" s="89" t="s">
        <v>165</v>
      </c>
      <c r="E13" s="91">
        <v>30</v>
      </c>
      <c r="F13" s="91">
        <v>30</v>
      </c>
      <c r="G13" s="91">
        <v>40</v>
      </c>
      <c r="H13" s="91">
        <v>40</v>
      </c>
      <c r="I13" s="91">
        <v>40</v>
      </c>
      <c r="J13" s="91">
        <v>50</v>
      </c>
      <c r="K13" s="91">
        <v>50</v>
      </c>
      <c r="L13" s="100">
        <v>50</v>
      </c>
      <c r="M13" s="107">
        <v>50</v>
      </c>
      <c r="N13" s="91">
        <v>50</v>
      </c>
      <c r="O13" s="91">
        <v>50</v>
      </c>
      <c r="P13" s="91">
        <v>50</v>
      </c>
      <c r="Q13" s="91">
        <v>50</v>
      </c>
      <c r="R13" s="92"/>
    </row>
    <row r="14" spans="1:19" ht="83.25" customHeight="1" thickBot="1" x14ac:dyDescent="0.3">
      <c r="A14" s="90"/>
      <c r="B14" s="89" t="s">
        <v>166</v>
      </c>
      <c r="C14" s="89" t="s">
        <v>167</v>
      </c>
      <c r="D14" s="89" t="s">
        <v>165</v>
      </c>
      <c r="E14" s="91">
        <v>3</v>
      </c>
      <c r="F14" s="91">
        <v>3</v>
      </c>
      <c r="G14" s="91">
        <v>3</v>
      </c>
      <c r="H14" s="91">
        <v>3</v>
      </c>
      <c r="I14" s="91">
        <v>3</v>
      </c>
      <c r="J14" s="91">
        <v>4</v>
      </c>
      <c r="K14" s="91">
        <v>4</v>
      </c>
      <c r="L14" s="100">
        <v>4</v>
      </c>
      <c r="M14" s="107">
        <v>4</v>
      </c>
      <c r="N14" s="91">
        <v>4</v>
      </c>
      <c r="O14" s="91">
        <v>4</v>
      </c>
      <c r="P14" s="91">
        <v>4</v>
      </c>
      <c r="Q14" s="91">
        <v>4</v>
      </c>
      <c r="R14" s="92"/>
    </row>
    <row r="15" spans="1:19" ht="67.5" customHeight="1" thickBot="1" x14ac:dyDescent="0.3">
      <c r="A15" s="90"/>
      <c r="B15" s="89" t="s">
        <v>168</v>
      </c>
      <c r="C15" s="89" t="s">
        <v>167</v>
      </c>
      <c r="D15" s="89" t="s">
        <v>165</v>
      </c>
      <c r="E15" s="91">
        <v>3</v>
      </c>
      <c r="F15" s="108">
        <v>3</v>
      </c>
      <c r="G15" s="108">
        <v>3</v>
      </c>
      <c r="H15" s="108">
        <v>3</v>
      </c>
      <c r="I15" s="108">
        <v>3</v>
      </c>
      <c r="J15" s="108">
        <v>3</v>
      </c>
      <c r="K15" s="108">
        <v>3</v>
      </c>
      <c r="L15" s="109">
        <v>3</v>
      </c>
      <c r="M15" s="108">
        <v>3</v>
      </c>
      <c r="N15" s="108">
        <v>3</v>
      </c>
      <c r="O15" s="108">
        <v>3</v>
      </c>
      <c r="P15" s="108">
        <v>3</v>
      </c>
      <c r="Q15" s="108">
        <v>3</v>
      </c>
      <c r="R15" s="92"/>
    </row>
    <row r="16" spans="1:19" ht="64.5" customHeight="1" thickBot="1" x14ac:dyDescent="0.3">
      <c r="A16" s="90"/>
      <c r="B16" s="89" t="s">
        <v>169</v>
      </c>
      <c r="C16" s="89" t="s">
        <v>167</v>
      </c>
      <c r="D16" s="89" t="s">
        <v>165</v>
      </c>
      <c r="E16" s="91" t="s">
        <v>170</v>
      </c>
      <c r="F16" s="91" t="s">
        <v>170</v>
      </c>
      <c r="G16" s="108" t="s">
        <v>170</v>
      </c>
      <c r="H16" s="108" t="s">
        <v>170</v>
      </c>
      <c r="I16" s="108" t="s">
        <v>170</v>
      </c>
      <c r="J16" s="108" t="s">
        <v>170</v>
      </c>
      <c r="K16" s="91">
        <v>1</v>
      </c>
      <c r="L16" s="110" t="s">
        <v>170</v>
      </c>
      <c r="M16" s="111" t="s">
        <v>170</v>
      </c>
      <c r="N16" s="108" t="s">
        <v>170</v>
      </c>
      <c r="O16" s="108" t="s">
        <v>170</v>
      </c>
      <c r="P16" s="91" t="s">
        <v>170</v>
      </c>
      <c r="Q16" s="91" t="s">
        <v>170</v>
      </c>
      <c r="R16" s="92"/>
    </row>
    <row r="17" spans="1:18" ht="51.75" customHeight="1" thickBot="1" x14ac:dyDescent="0.3">
      <c r="A17" s="90"/>
      <c r="B17" s="89" t="s">
        <v>171</v>
      </c>
      <c r="C17" s="89" t="s">
        <v>167</v>
      </c>
      <c r="D17" s="89" t="s">
        <v>165</v>
      </c>
      <c r="E17" s="108" t="s">
        <v>170</v>
      </c>
      <c r="F17" s="108" t="s">
        <v>170</v>
      </c>
      <c r="G17" s="108" t="s">
        <v>170</v>
      </c>
      <c r="H17" s="108" t="s">
        <v>170</v>
      </c>
      <c r="I17" s="108" t="s">
        <v>170</v>
      </c>
      <c r="J17" s="108">
        <v>1</v>
      </c>
      <c r="K17" s="108">
        <v>1</v>
      </c>
      <c r="L17" s="100">
        <v>1</v>
      </c>
      <c r="M17" s="111">
        <v>1</v>
      </c>
      <c r="N17" s="108" t="s">
        <v>170</v>
      </c>
      <c r="O17" s="108" t="s">
        <v>170</v>
      </c>
      <c r="P17" s="108" t="s">
        <v>170</v>
      </c>
      <c r="Q17" s="108" t="s">
        <v>170</v>
      </c>
      <c r="R17" s="92"/>
    </row>
    <row r="18" spans="1:18" ht="98.25" customHeight="1" thickBot="1" x14ac:dyDescent="0.3">
      <c r="A18" s="90"/>
      <c r="B18" s="89" t="s">
        <v>172</v>
      </c>
      <c r="C18" s="89" t="s">
        <v>167</v>
      </c>
      <c r="D18" s="89" t="s">
        <v>165</v>
      </c>
      <c r="E18" s="91">
        <v>1</v>
      </c>
      <c r="F18" s="91">
        <v>1</v>
      </c>
      <c r="G18" s="91">
        <v>1</v>
      </c>
      <c r="H18" s="91">
        <v>1</v>
      </c>
      <c r="I18" s="91">
        <v>1</v>
      </c>
      <c r="J18" s="91">
        <v>1</v>
      </c>
      <c r="K18" s="91">
        <v>1</v>
      </c>
      <c r="L18" s="91">
        <v>1</v>
      </c>
      <c r="M18" s="101">
        <v>1</v>
      </c>
      <c r="N18" s="91">
        <v>1</v>
      </c>
      <c r="O18" s="91">
        <v>1</v>
      </c>
      <c r="P18" s="91">
        <v>6</v>
      </c>
      <c r="Q18" s="91">
        <v>6</v>
      </c>
      <c r="R18" s="92"/>
    </row>
    <row r="19" spans="1:18" ht="16.5" thickBot="1" x14ac:dyDescent="0.3">
      <c r="A19" s="90" t="s">
        <v>173</v>
      </c>
      <c r="B19" s="159" t="s">
        <v>174</v>
      </c>
      <c r="C19" s="160"/>
      <c r="D19" s="160"/>
      <c r="E19" s="160"/>
      <c r="F19" s="160"/>
      <c r="G19" s="160"/>
      <c r="H19" s="160"/>
      <c r="I19" s="160"/>
      <c r="J19" s="160"/>
      <c r="K19" s="160"/>
      <c r="L19" s="160"/>
      <c r="M19" s="160"/>
      <c r="N19" s="160"/>
      <c r="O19" s="160"/>
      <c r="P19" s="160"/>
      <c r="Q19" s="161"/>
      <c r="R19" s="92"/>
    </row>
    <row r="20" spans="1:18" ht="25.5" customHeight="1" thickBot="1" x14ac:dyDescent="0.3">
      <c r="A20" s="90" t="s">
        <v>175</v>
      </c>
      <c r="B20" s="89" t="s">
        <v>176</v>
      </c>
      <c r="C20" s="89"/>
      <c r="D20" s="89"/>
      <c r="E20" s="89"/>
      <c r="F20" s="89"/>
      <c r="G20" s="89"/>
      <c r="H20" s="89"/>
      <c r="I20" s="89"/>
      <c r="J20" s="89"/>
      <c r="K20" s="89"/>
      <c r="L20" s="89"/>
      <c r="M20" s="5"/>
      <c r="N20" s="89"/>
      <c r="O20" s="89"/>
      <c r="P20" s="89"/>
      <c r="Q20" s="89"/>
      <c r="R20" s="92"/>
    </row>
    <row r="21" spans="1:18" ht="63.75" customHeight="1" thickBot="1" x14ac:dyDescent="0.3">
      <c r="A21" s="90"/>
      <c r="B21" s="89" t="s">
        <v>177</v>
      </c>
      <c r="C21" s="89" t="s">
        <v>178</v>
      </c>
      <c r="D21" s="89" t="s">
        <v>165</v>
      </c>
      <c r="E21" s="151">
        <v>3</v>
      </c>
      <c r="F21" s="151">
        <v>3</v>
      </c>
      <c r="G21" s="151">
        <v>3</v>
      </c>
      <c r="H21" s="151">
        <v>3</v>
      </c>
      <c r="I21" s="151">
        <v>3</v>
      </c>
      <c r="J21" s="151">
        <v>3</v>
      </c>
      <c r="K21" s="151">
        <v>3</v>
      </c>
      <c r="L21" s="151">
        <v>3</v>
      </c>
      <c r="M21" s="101">
        <v>3</v>
      </c>
      <c r="N21" s="91">
        <v>3</v>
      </c>
      <c r="O21" s="91">
        <v>3</v>
      </c>
      <c r="P21" s="91">
        <v>3</v>
      </c>
      <c r="Q21" s="91">
        <v>3</v>
      </c>
      <c r="R21" s="92"/>
    </row>
    <row r="22" spans="1:18" ht="228" customHeight="1" thickBot="1" x14ac:dyDescent="0.3">
      <c r="A22" s="155"/>
      <c r="B22" s="150" t="s">
        <v>206</v>
      </c>
      <c r="C22" s="152" t="s">
        <v>178</v>
      </c>
      <c r="D22" s="255" t="s">
        <v>165</v>
      </c>
      <c r="E22" s="256">
        <v>0</v>
      </c>
      <c r="F22" s="257">
        <v>0</v>
      </c>
      <c r="G22" s="257">
        <v>0</v>
      </c>
      <c r="H22" s="257">
        <v>0</v>
      </c>
      <c r="I22" s="257">
        <v>0</v>
      </c>
      <c r="J22" s="257">
        <v>0</v>
      </c>
      <c r="K22" s="257">
        <v>0</v>
      </c>
      <c r="L22" s="258">
        <v>0</v>
      </c>
      <c r="M22" s="154">
        <v>2.02</v>
      </c>
      <c r="N22" s="154">
        <v>0</v>
      </c>
      <c r="O22" s="154">
        <v>0</v>
      </c>
      <c r="P22" s="154">
        <v>0</v>
      </c>
      <c r="Q22" s="154">
        <v>0</v>
      </c>
      <c r="R22" s="92"/>
    </row>
    <row r="23" spans="1:18" ht="193.5" customHeight="1" thickBot="1" x14ac:dyDescent="0.3">
      <c r="A23" s="146"/>
      <c r="B23" s="18" t="s">
        <v>207</v>
      </c>
      <c r="C23" s="148" t="s">
        <v>178</v>
      </c>
      <c r="D23" s="148" t="s">
        <v>165</v>
      </c>
      <c r="E23" s="147">
        <v>0</v>
      </c>
      <c r="F23" s="147">
        <v>0</v>
      </c>
      <c r="G23" s="147">
        <v>0</v>
      </c>
      <c r="H23" s="147">
        <v>0</v>
      </c>
      <c r="I23" s="147">
        <v>0</v>
      </c>
      <c r="J23" s="147">
        <v>0</v>
      </c>
      <c r="K23" s="147">
        <v>0</v>
      </c>
      <c r="L23" s="147">
        <v>0</v>
      </c>
      <c r="M23" s="149">
        <v>0</v>
      </c>
      <c r="N23" s="147">
        <v>0</v>
      </c>
      <c r="O23" s="147">
        <v>2.04</v>
      </c>
      <c r="P23" s="147">
        <v>0</v>
      </c>
      <c r="Q23" s="147">
        <v>0</v>
      </c>
      <c r="R23" s="153"/>
    </row>
    <row r="24" spans="1:18" ht="63.75" customHeight="1" thickBot="1" x14ac:dyDescent="0.3">
      <c r="A24" s="168"/>
      <c r="B24" s="168" t="s">
        <v>179</v>
      </c>
      <c r="C24" s="170" t="s">
        <v>178</v>
      </c>
      <c r="D24" s="172" t="s">
        <v>165</v>
      </c>
      <c r="E24" s="165">
        <v>49.2</v>
      </c>
      <c r="F24" s="165">
        <v>49.2</v>
      </c>
      <c r="G24" s="165">
        <v>49.2</v>
      </c>
      <c r="H24" s="165">
        <v>49.2</v>
      </c>
      <c r="I24" s="165">
        <v>49.2</v>
      </c>
      <c r="J24" s="165">
        <v>49.2</v>
      </c>
      <c r="K24" s="165">
        <v>34.799999999999997</v>
      </c>
      <c r="L24" s="165">
        <v>34.799999999999997</v>
      </c>
      <c r="M24" s="162">
        <v>34.799999999999997</v>
      </c>
      <c r="N24" s="165">
        <v>34.799999999999997</v>
      </c>
      <c r="O24" s="165">
        <v>34.799999999999997</v>
      </c>
      <c r="P24" s="165">
        <v>34.799999999999997</v>
      </c>
      <c r="Q24" s="165">
        <v>34.799999999999997</v>
      </c>
      <c r="R24" s="167"/>
    </row>
    <row r="25" spans="1:18" ht="15.75" hidden="1" thickBot="1" x14ac:dyDescent="0.3">
      <c r="A25" s="169"/>
      <c r="B25" s="169"/>
      <c r="C25" s="171"/>
      <c r="D25" s="173"/>
      <c r="E25" s="166"/>
      <c r="F25" s="166"/>
      <c r="G25" s="166"/>
      <c r="H25" s="166"/>
      <c r="I25" s="166"/>
      <c r="J25" s="166"/>
      <c r="K25" s="166"/>
      <c r="L25" s="166"/>
      <c r="M25" s="163"/>
      <c r="N25" s="166"/>
      <c r="O25" s="166"/>
      <c r="P25" s="166"/>
      <c r="Q25" s="166"/>
      <c r="R25" s="167"/>
    </row>
    <row r="26" spans="1:18" ht="15.75" hidden="1" thickBot="1" x14ac:dyDescent="0.3">
      <c r="A26" s="169"/>
      <c r="B26" s="169"/>
      <c r="C26" s="171"/>
      <c r="D26" s="173"/>
      <c r="E26" s="166"/>
      <c r="F26" s="166"/>
      <c r="G26" s="166"/>
      <c r="H26" s="166"/>
      <c r="I26" s="166"/>
      <c r="J26" s="166"/>
      <c r="K26" s="166"/>
      <c r="L26" s="166"/>
      <c r="M26" s="164"/>
      <c r="N26" s="166"/>
      <c r="O26" s="166"/>
      <c r="P26" s="166"/>
      <c r="Q26" s="166"/>
      <c r="R26" s="167"/>
    </row>
    <row r="27" spans="1:18" ht="79.5" thickBot="1" x14ac:dyDescent="0.3">
      <c r="A27" s="18"/>
      <c r="B27" s="18" t="s">
        <v>180</v>
      </c>
      <c r="C27" s="18" t="s">
        <v>167</v>
      </c>
      <c r="D27" s="18" t="s">
        <v>165</v>
      </c>
      <c r="E27" s="112">
        <v>10</v>
      </c>
      <c r="F27" s="112">
        <v>10</v>
      </c>
      <c r="G27" s="112">
        <v>10</v>
      </c>
      <c r="H27" s="112">
        <v>10</v>
      </c>
      <c r="I27" s="112">
        <v>10</v>
      </c>
      <c r="J27" s="112">
        <v>10</v>
      </c>
      <c r="K27" s="112">
        <v>10</v>
      </c>
      <c r="L27" s="112">
        <v>10</v>
      </c>
      <c r="M27" s="101">
        <v>10</v>
      </c>
      <c r="N27" s="112">
        <v>10</v>
      </c>
      <c r="O27" s="112">
        <v>10</v>
      </c>
      <c r="P27" s="112">
        <v>10</v>
      </c>
      <c r="Q27" s="112">
        <v>10</v>
      </c>
      <c r="R27" s="92"/>
    </row>
    <row r="28" spans="1:18" ht="16.5" thickBot="1" x14ac:dyDescent="0.3">
      <c r="A28" s="90" t="s">
        <v>181</v>
      </c>
      <c r="B28" s="159" t="s">
        <v>182</v>
      </c>
      <c r="C28" s="160"/>
      <c r="D28" s="160"/>
      <c r="E28" s="160"/>
      <c r="F28" s="160"/>
      <c r="G28" s="160"/>
      <c r="H28" s="160"/>
      <c r="I28" s="160"/>
      <c r="J28" s="160"/>
      <c r="K28" s="160"/>
      <c r="L28" s="160"/>
      <c r="M28" s="160"/>
      <c r="N28" s="160"/>
      <c r="O28" s="160"/>
      <c r="P28" s="160"/>
      <c r="Q28" s="161"/>
      <c r="R28" s="92"/>
    </row>
    <row r="29" spans="1:18" ht="16.5" customHeight="1" thickBot="1" x14ac:dyDescent="0.3">
      <c r="A29" s="90" t="s">
        <v>196</v>
      </c>
      <c r="B29" s="89" t="s">
        <v>183</v>
      </c>
      <c r="C29" s="89"/>
      <c r="D29" s="89"/>
      <c r="E29" s="89"/>
      <c r="F29" s="89"/>
      <c r="G29" s="89"/>
      <c r="H29" s="89"/>
      <c r="I29" s="89"/>
      <c r="J29" s="89"/>
      <c r="K29" s="89"/>
      <c r="L29" s="89"/>
      <c r="M29" s="5"/>
      <c r="N29" s="89"/>
      <c r="O29" s="89"/>
      <c r="P29" s="89"/>
      <c r="Q29" s="89"/>
      <c r="R29" s="92"/>
    </row>
    <row r="30" spans="1:18" ht="63.75" thickBot="1" x14ac:dyDescent="0.3">
      <c r="A30" s="90"/>
      <c r="B30" s="89" t="s">
        <v>184</v>
      </c>
      <c r="C30" s="89" t="s">
        <v>167</v>
      </c>
      <c r="D30" s="89" t="s">
        <v>165</v>
      </c>
      <c r="E30" s="91">
        <v>0</v>
      </c>
      <c r="F30" s="91">
        <v>2</v>
      </c>
      <c r="G30" s="91">
        <v>3</v>
      </c>
      <c r="H30" s="91">
        <v>3</v>
      </c>
      <c r="I30" s="91">
        <v>4</v>
      </c>
      <c r="J30" s="91">
        <v>3</v>
      </c>
      <c r="K30" s="91">
        <v>4</v>
      </c>
      <c r="L30" s="91">
        <v>5</v>
      </c>
      <c r="M30" s="101">
        <v>5</v>
      </c>
      <c r="N30" s="91">
        <v>5</v>
      </c>
      <c r="O30" s="91">
        <v>5</v>
      </c>
      <c r="P30" s="91">
        <v>5</v>
      </c>
      <c r="Q30" s="91">
        <v>5</v>
      </c>
      <c r="R30" s="92"/>
    </row>
    <row r="31" spans="1:18" ht="50.25" customHeight="1" thickBot="1" x14ac:dyDescent="0.3">
      <c r="A31" s="90"/>
      <c r="B31" s="89" t="s">
        <v>185</v>
      </c>
      <c r="C31" s="89" t="s">
        <v>167</v>
      </c>
      <c r="D31" s="89" t="s">
        <v>165</v>
      </c>
      <c r="E31" s="91">
        <v>0</v>
      </c>
      <c r="F31" s="91">
        <v>0</v>
      </c>
      <c r="G31" s="91">
        <v>0</v>
      </c>
      <c r="H31" s="91">
        <v>0</v>
      </c>
      <c r="I31" s="91">
        <v>0</v>
      </c>
      <c r="J31" s="91">
        <v>0</v>
      </c>
      <c r="K31" s="91">
        <v>0</v>
      </c>
      <c r="L31" s="91">
        <v>0</v>
      </c>
      <c r="M31" s="101">
        <v>0</v>
      </c>
      <c r="N31" s="91">
        <v>0</v>
      </c>
      <c r="O31" s="91">
        <v>0</v>
      </c>
      <c r="P31" s="91">
        <v>0</v>
      </c>
      <c r="Q31" s="91">
        <v>0</v>
      </c>
      <c r="R31" s="92"/>
    </row>
    <row r="32" spans="1:18" ht="98.25" customHeight="1" thickBot="1" x14ac:dyDescent="0.3">
      <c r="A32" s="90"/>
      <c r="B32" s="89" t="s">
        <v>186</v>
      </c>
      <c r="C32" s="89" t="s">
        <v>167</v>
      </c>
      <c r="D32" s="89" t="s">
        <v>165</v>
      </c>
      <c r="E32" s="91">
        <v>0</v>
      </c>
      <c r="F32" s="91">
        <v>0</v>
      </c>
      <c r="G32" s="91">
        <v>0</v>
      </c>
      <c r="H32" s="91">
        <v>0</v>
      </c>
      <c r="I32" s="91">
        <v>0</v>
      </c>
      <c r="J32" s="91">
        <v>0</v>
      </c>
      <c r="K32" s="91">
        <v>0</v>
      </c>
      <c r="L32" s="91">
        <v>0</v>
      </c>
      <c r="M32" s="101">
        <v>0</v>
      </c>
      <c r="N32" s="91">
        <v>0</v>
      </c>
      <c r="O32" s="91">
        <v>0</v>
      </c>
      <c r="P32" s="91">
        <v>0</v>
      </c>
      <c r="Q32" s="91">
        <v>0</v>
      </c>
      <c r="R32" s="92"/>
    </row>
    <row r="33" spans="1:18" ht="36" customHeight="1" thickBot="1" x14ac:dyDescent="0.3">
      <c r="A33" s="90" t="s">
        <v>187</v>
      </c>
      <c r="B33" s="89" t="s">
        <v>188</v>
      </c>
      <c r="C33" s="89"/>
      <c r="D33" s="89"/>
      <c r="E33" s="89"/>
      <c r="F33" s="89"/>
      <c r="G33" s="89"/>
      <c r="H33" s="89"/>
      <c r="I33" s="89"/>
      <c r="J33" s="89"/>
      <c r="K33" s="89"/>
      <c r="L33" s="89"/>
      <c r="M33" s="5"/>
      <c r="N33" s="89"/>
      <c r="O33" s="89"/>
      <c r="P33" s="89"/>
      <c r="Q33" s="89"/>
      <c r="R33" s="92"/>
    </row>
    <row r="34" spans="1:18" ht="25.5" customHeight="1" thickBot="1" x14ac:dyDescent="0.3">
      <c r="A34" s="90" t="s">
        <v>189</v>
      </c>
      <c r="B34" s="89" t="s">
        <v>190</v>
      </c>
      <c r="C34" s="89"/>
      <c r="D34" s="89"/>
      <c r="E34" s="89"/>
      <c r="F34" s="89"/>
      <c r="G34" s="89"/>
      <c r="H34" s="89"/>
      <c r="I34" s="89"/>
      <c r="J34" s="89"/>
      <c r="K34" s="89"/>
      <c r="L34" s="89"/>
      <c r="M34" s="5"/>
      <c r="N34" s="89"/>
      <c r="O34" s="89"/>
      <c r="P34" s="89"/>
      <c r="Q34" s="89"/>
      <c r="R34" s="92"/>
    </row>
    <row r="35" spans="1:18" ht="49.5" customHeight="1" thickBot="1" x14ac:dyDescent="0.3">
      <c r="A35" s="90"/>
      <c r="B35" s="89" t="s">
        <v>191</v>
      </c>
      <c r="C35" s="94" t="s">
        <v>167</v>
      </c>
      <c r="D35" s="94" t="s">
        <v>165</v>
      </c>
      <c r="E35" s="91">
        <v>10</v>
      </c>
      <c r="F35" s="91">
        <v>10</v>
      </c>
      <c r="G35" s="91">
        <v>10</v>
      </c>
      <c r="H35" s="91">
        <v>10</v>
      </c>
      <c r="I35" s="91">
        <v>2</v>
      </c>
      <c r="J35" s="91">
        <v>2</v>
      </c>
      <c r="K35" s="91">
        <v>2</v>
      </c>
      <c r="L35" s="108">
        <v>0</v>
      </c>
      <c r="M35" s="113">
        <v>0</v>
      </c>
      <c r="N35" s="108">
        <v>0</v>
      </c>
      <c r="O35" s="108">
        <v>0</v>
      </c>
      <c r="P35" s="108">
        <v>0</v>
      </c>
      <c r="Q35" s="108">
        <v>0</v>
      </c>
      <c r="R35" s="92"/>
    </row>
    <row r="36" spans="1:18" ht="57.75" customHeight="1" thickBot="1" x14ac:dyDescent="0.3">
      <c r="A36" s="90"/>
      <c r="B36" s="89" t="s">
        <v>203</v>
      </c>
      <c r="C36" s="94" t="s">
        <v>167</v>
      </c>
      <c r="D36" s="94" t="s">
        <v>165</v>
      </c>
      <c r="E36" s="91">
        <v>3</v>
      </c>
      <c r="F36" s="91">
        <v>3</v>
      </c>
      <c r="G36" s="91">
        <v>3</v>
      </c>
      <c r="H36" s="91">
        <v>3</v>
      </c>
      <c r="I36" s="91">
        <v>3</v>
      </c>
      <c r="J36" s="91">
        <v>3</v>
      </c>
      <c r="K36" s="91">
        <v>3</v>
      </c>
      <c r="L36" s="91">
        <v>3</v>
      </c>
      <c r="M36" s="101">
        <v>3</v>
      </c>
      <c r="N36" s="91">
        <v>3</v>
      </c>
      <c r="O36" s="91">
        <v>3</v>
      </c>
      <c r="P36" s="91">
        <v>3</v>
      </c>
      <c r="Q36" s="91">
        <v>3</v>
      </c>
      <c r="R36" s="92"/>
    </row>
    <row r="37" spans="1:18" ht="48" customHeight="1" thickBot="1" x14ac:dyDescent="0.3">
      <c r="A37" s="90"/>
      <c r="B37" s="89" t="s">
        <v>192</v>
      </c>
      <c r="C37" s="94" t="s">
        <v>167</v>
      </c>
      <c r="D37" s="94" t="s">
        <v>165</v>
      </c>
      <c r="E37" s="91">
        <v>1</v>
      </c>
      <c r="F37" s="91">
        <v>1</v>
      </c>
      <c r="G37" s="91">
        <v>1</v>
      </c>
      <c r="H37" s="91">
        <v>1</v>
      </c>
      <c r="I37" s="91">
        <v>1</v>
      </c>
      <c r="J37" s="91">
        <v>1</v>
      </c>
      <c r="K37" s="91">
        <v>1</v>
      </c>
      <c r="L37" s="91">
        <v>1</v>
      </c>
      <c r="M37" s="101">
        <v>0</v>
      </c>
      <c r="N37" s="91">
        <v>0</v>
      </c>
      <c r="O37" s="91">
        <v>0</v>
      </c>
      <c r="P37" s="91">
        <v>0</v>
      </c>
      <c r="Q37" s="91">
        <v>0</v>
      </c>
      <c r="R37" s="92"/>
    </row>
    <row r="38" spans="1:18" ht="66" customHeight="1" thickBot="1" x14ac:dyDescent="0.3">
      <c r="A38" s="90"/>
      <c r="B38" s="89" t="s">
        <v>193</v>
      </c>
      <c r="C38" s="89" t="s">
        <v>167</v>
      </c>
      <c r="D38" s="89" t="s">
        <v>165</v>
      </c>
      <c r="E38" s="91">
        <v>2</v>
      </c>
      <c r="F38" s="91">
        <v>2</v>
      </c>
      <c r="G38" s="91">
        <v>2</v>
      </c>
      <c r="H38" s="91">
        <v>2</v>
      </c>
      <c r="I38" s="91">
        <v>2</v>
      </c>
      <c r="J38" s="91">
        <v>2</v>
      </c>
      <c r="K38" s="91">
        <v>2</v>
      </c>
      <c r="L38" s="91">
        <v>3</v>
      </c>
      <c r="M38" s="101">
        <v>3</v>
      </c>
      <c r="N38" s="91">
        <v>3</v>
      </c>
      <c r="O38" s="91">
        <v>3</v>
      </c>
      <c r="P38" s="91">
        <v>3</v>
      </c>
      <c r="Q38" s="91">
        <v>3</v>
      </c>
      <c r="R38" s="92"/>
    </row>
    <row r="39" spans="1:18" ht="51" customHeight="1" thickBot="1" x14ac:dyDescent="0.3">
      <c r="A39" s="90"/>
      <c r="B39" s="89" t="s">
        <v>194</v>
      </c>
      <c r="C39" s="89" t="s">
        <v>167</v>
      </c>
      <c r="D39" s="89" t="s">
        <v>165</v>
      </c>
      <c r="E39" s="96" t="s">
        <v>170</v>
      </c>
      <c r="F39" s="96" t="s">
        <v>170</v>
      </c>
      <c r="G39" s="91">
        <v>7</v>
      </c>
      <c r="H39" s="91">
        <v>8</v>
      </c>
      <c r="I39" s="91">
        <v>8</v>
      </c>
      <c r="J39" s="91">
        <v>5</v>
      </c>
      <c r="K39" s="91">
        <v>7</v>
      </c>
      <c r="L39" s="91">
        <v>8</v>
      </c>
      <c r="M39" s="101">
        <v>8</v>
      </c>
      <c r="N39" s="91">
        <v>8</v>
      </c>
      <c r="O39" s="91">
        <v>8</v>
      </c>
      <c r="P39" s="91">
        <v>8</v>
      </c>
      <c r="Q39" s="91">
        <v>8</v>
      </c>
      <c r="R39" s="92"/>
    </row>
  </sheetData>
  <mergeCells count="32">
    <mergeCell ref="B19:Q19"/>
    <mergeCell ref="A10:Q10"/>
    <mergeCell ref="B11:Q11"/>
    <mergeCell ref="A7:A9"/>
    <mergeCell ref="B7:B9"/>
    <mergeCell ref="E7:O7"/>
    <mergeCell ref="P7:Q8"/>
    <mergeCell ref="C7:C9"/>
    <mergeCell ref="D7:D9"/>
    <mergeCell ref="K24:K26"/>
    <mergeCell ref="L24:L26"/>
    <mergeCell ref="A24:A26"/>
    <mergeCell ref="B24:B26"/>
    <mergeCell ref="C24:C26"/>
    <mergeCell ref="D24:D26"/>
    <mergeCell ref="E24:E26"/>
    <mergeCell ref="I1:Q1"/>
    <mergeCell ref="I3:S3"/>
    <mergeCell ref="I2:Q2"/>
    <mergeCell ref="A5:R5"/>
    <mergeCell ref="B28:Q28"/>
    <mergeCell ref="M24:M26"/>
    <mergeCell ref="N24:N26"/>
    <mergeCell ref="O24:O26"/>
    <mergeCell ref="P24:P26"/>
    <mergeCell ref="Q24:Q26"/>
    <mergeCell ref="F24:F26"/>
    <mergeCell ref="R24:R26"/>
    <mergeCell ref="G24:G26"/>
    <mergeCell ref="H24:H26"/>
    <mergeCell ref="I24:I26"/>
    <mergeCell ref="J24:J26"/>
  </mergeCells>
  <pageMargins left="0.70866141732283472" right="0.70866141732283472" top="0.74803149606299213" bottom="0.74803149606299213" header="0.31496062992125984" footer="0.31496062992125984"/>
  <pageSetup paperSize="9" scale="9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98"/>
  <sheetViews>
    <sheetView topLeftCell="B74" workbookViewId="0">
      <selection activeCell="P53" sqref="P53"/>
    </sheetView>
  </sheetViews>
  <sheetFormatPr defaultRowHeight="15" x14ac:dyDescent="0.25"/>
  <cols>
    <col min="1" max="1" width="8.42578125" customWidth="1"/>
    <col min="2" max="2" width="12.7109375" customWidth="1"/>
    <col min="3" max="3" width="18.5703125" customWidth="1"/>
    <col min="4" max="4" width="3.85546875" customWidth="1"/>
    <col min="5" max="5" width="6" customWidth="1"/>
    <col min="6" max="6" width="10.28515625" customWidth="1"/>
    <col min="7" max="7" width="4.7109375" customWidth="1"/>
    <col min="8" max="8" width="6" customWidth="1"/>
    <col min="9" max="9" width="5.7109375" customWidth="1"/>
    <col min="10" max="10" width="6.7109375" customWidth="1"/>
    <col min="11" max="11" width="6.85546875" customWidth="1"/>
    <col min="12" max="12" width="5.7109375" customWidth="1"/>
    <col min="13" max="13" width="6.5703125" customWidth="1"/>
    <col min="14" max="14" width="5.85546875" customWidth="1"/>
    <col min="15" max="15" width="6.5703125" customWidth="1"/>
    <col min="16" max="16" width="7.42578125" customWidth="1"/>
    <col min="17" max="17" width="7.140625" customWidth="1"/>
    <col min="18" max="18" width="8.7109375" customWidth="1"/>
    <col min="19" max="20" width="6.42578125" customWidth="1"/>
  </cols>
  <sheetData>
    <row r="1" spans="1:22" ht="15.75" x14ac:dyDescent="0.25">
      <c r="H1" s="11" t="s">
        <v>67</v>
      </c>
    </row>
    <row r="2" spans="1:22" x14ac:dyDescent="0.25">
      <c r="H2" t="s">
        <v>35</v>
      </c>
    </row>
    <row r="3" spans="1:22" x14ac:dyDescent="0.25">
      <c r="H3" t="s">
        <v>36</v>
      </c>
    </row>
    <row r="4" spans="1:22" ht="28.5" customHeight="1" thickBot="1" x14ac:dyDescent="0.3">
      <c r="A4" s="182" t="s">
        <v>68</v>
      </c>
      <c r="B4" s="182"/>
      <c r="C4" s="182"/>
      <c r="D4" s="182"/>
      <c r="E4" s="182"/>
      <c r="F4" s="182"/>
      <c r="G4" s="182"/>
      <c r="H4" s="182"/>
      <c r="I4" s="182"/>
      <c r="J4" s="182"/>
      <c r="K4" s="182"/>
      <c r="L4" s="182"/>
      <c r="M4" s="182"/>
      <c r="N4" s="182"/>
      <c r="O4" s="182"/>
      <c r="P4" s="182"/>
      <c r="Q4" s="182"/>
      <c r="R4" s="182"/>
      <c r="S4" s="182"/>
      <c r="T4" s="182"/>
      <c r="U4" s="182"/>
      <c r="V4" s="48"/>
    </row>
    <row r="5" spans="1:22" ht="61.5" customHeight="1" x14ac:dyDescent="0.25">
      <c r="A5" s="191" t="s">
        <v>0</v>
      </c>
      <c r="B5" s="194" t="s">
        <v>1</v>
      </c>
      <c r="C5" s="197" t="s">
        <v>2</v>
      </c>
      <c r="D5" s="178" t="s">
        <v>3</v>
      </c>
      <c r="E5" s="199"/>
      <c r="F5" s="199"/>
      <c r="G5" s="200"/>
      <c r="H5" s="203" t="s">
        <v>4</v>
      </c>
      <c r="I5" s="199"/>
      <c r="J5" s="199"/>
      <c r="K5" s="199"/>
      <c r="L5" s="199"/>
      <c r="M5" s="199"/>
      <c r="N5" s="199"/>
      <c r="O5" s="199"/>
      <c r="P5" s="199"/>
      <c r="Q5" s="199"/>
      <c r="R5" s="199"/>
      <c r="S5" s="199"/>
      <c r="T5" s="199"/>
      <c r="U5" s="162"/>
    </row>
    <row r="6" spans="1:22" ht="16.5" thickBot="1" x14ac:dyDescent="0.3">
      <c r="A6" s="192"/>
      <c r="B6" s="195"/>
      <c r="C6" s="198"/>
      <c r="D6" s="179"/>
      <c r="E6" s="201"/>
      <c r="F6" s="201"/>
      <c r="G6" s="202"/>
      <c r="H6" s="204" t="s">
        <v>5</v>
      </c>
      <c r="I6" s="201"/>
      <c r="J6" s="201"/>
      <c r="K6" s="201"/>
      <c r="L6" s="201"/>
      <c r="M6" s="201"/>
      <c r="N6" s="201"/>
      <c r="O6" s="201"/>
      <c r="P6" s="201"/>
      <c r="Q6" s="201"/>
      <c r="R6" s="201"/>
      <c r="S6" s="201"/>
      <c r="T6" s="201"/>
      <c r="U6" s="164"/>
    </row>
    <row r="7" spans="1:22" ht="46.5" customHeight="1" x14ac:dyDescent="0.25">
      <c r="A7" s="192"/>
      <c r="B7" s="195"/>
      <c r="C7" s="198"/>
      <c r="D7" s="165" t="s">
        <v>6</v>
      </c>
      <c r="E7" s="165" t="s">
        <v>33</v>
      </c>
      <c r="F7" s="165" t="s">
        <v>7</v>
      </c>
      <c r="G7" s="165" t="s">
        <v>8</v>
      </c>
      <c r="H7" s="165" t="s">
        <v>9</v>
      </c>
      <c r="I7" s="165" t="s">
        <v>10</v>
      </c>
      <c r="J7" s="165" t="s">
        <v>11</v>
      </c>
      <c r="K7" s="165" t="s">
        <v>12</v>
      </c>
      <c r="L7" s="165" t="s">
        <v>13</v>
      </c>
      <c r="M7" s="165" t="s">
        <v>14</v>
      </c>
      <c r="N7" s="168" t="s">
        <v>15</v>
      </c>
      <c r="O7" s="168" t="s">
        <v>27</v>
      </c>
      <c r="P7" s="205" t="s">
        <v>57</v>
      </c>
      <c r="Q7" s="205" t="s">
        <v>58</v>
      </c>
      <c r="R7" s="205" t="s">
        <v>66</v>
      </c>
      <c r="S7" s="205" t="s">
        <v>202</v>
      </c>
      <c r="T7" s="205" t="s">
        <v>204</v>
      </c>
      <c r="U7" s="165" t="s">
        <v>205</v>
      </c>
    </row>
    <row r="8" spans="1:22" ht="15.75" customHeight="1" thickBot="1" x14ac:dyDescent="0.3">
      <c r="A8" s="193"/>
      <c r="B8" s="196"/>
      <c r="C8" s="198"/>
      <c r="D8" s="166"/>
      <c r="E8" s="223"/>
      <c r="F8" s="166"/>
      <c r="G8" s="166"/>
      <c r="H8" s="166"/>
      <c r="I8" s="166"/>
      <c r="J8" s="166"/>
      <c r="K8" s="166"/>
      <c r="L8" s="166"/>
      <c r="M8" s="166"/>
      <c r="N8" s="169"/>
      <c r="O8" s="180"/>
      <c r="P8" s="206"/>
      <c r="Q8" s="206"/>
      <c r="R8" s="206"/>
      <c r="S8" s="206"/>
      <c r="T8" s="206"/>
      <c r="U8" s="166"/>
    </row>
    <row r="9" spans="1:22" ht="49.5" customHeight="1" x14ac:dyDescent="0.25">
      <c r="A9" s="224" t="s">
        <v>28</v>
      </c>
      <c r="B9" s="226" t="s">
        <v>16</v>
      </c>
      <c r="C9" s="215" t="s">
        <v>17</v>
      </c>
      <c r="D9" s="217" t="s">
        <v>18</v>
      </c>
      <c r="E9" s="217" t="s">
        <v>18</v>
      </c>
      <c r="F9" s="217" t="s">
        <v>18</v>
      </c>
      <c r="G9" s="217" t="s">
        <v>18</v>
      </c>
      <c r="H9" s="207">
        <f t="shared" ref="H9:R9" si="0">H13+H38+H59+H70</f>
        <v>2912.6000000000004</v>
      </c>
      <c r="I9" s="207">
        <f t="shared" si="0"/>
        <v>5048.5</v>
      </c>
      <c r="J9" s="207">
        <f t="shared" si="0"/>
        <v>50206.600000000006</v>
      </c>
      <c r="K9" s="207">
        <f t="shared" si="0"/>
        <v>34511.899999999994</v>
      </c>
      <c r="L9" s="207">
        <f t="shared" si="0"/>
        <v>7600.8000000000011</v>
      </c>
      <c r="M9" s="207">
        <f t="shared" si="0"/>
        <v>6822.3</v>
      </c>
      <c r="N9" s="207">
        <f t="shared" si="0"/>
        <v>8683.4</v>
      </c>
      <c r="O9" s="207">
        <f t="shared" si="0"/>
        <v>12277.699999999999</v>
      </c>
      <c r="P9" s="189">
        <f t="shared" si="0"/>
        <v>111270.10000000002</v>
      </c>
      <c r="Q9" s="189">
        <f t="shared" si="0"/>
        <v>17037.599999999999</v>
      </c>
      <c r="R9" s="189">
        <f t="shared" si="0"/>
        <v>6052.8</v>
      </c>
      <c r="S9" s="189">
        <f t="shared" ref="S9:T9" si="1">S13+S38+S59+S70</f>
        <v>4353.2</v>
      </c>
      <c r="T9" s="189">
        <f t="shared" si="1"/>
        <v>3899.7</v>
      </c>
      <c r="U9" s="237">
        <f>SUM(H9:T9)</f>
        <v>270677.20000000007</v>
      </c>
    </row>
    <row r="10" spans="1:22" ht="15" hidden="1" customHeight="1" x14ac:dyDescent="0.25">
      <c r="A10" s="225"/>
      <c r="B10" s="210"/>
      <c r="C10" s="216"/>
      <c r="D10" s="218"/>
      <c r="E10" s="218"/>
      <c r="F10" s="218"/>
      <c r="G10" s="218"/>
      <c r="H10" s="208"/>
      <c r="I10" s="208"/>
      <c r="J10" s="208"/>
      <c r="K10" s="208"/>
      <c r="L10" s="208"/>
      <c r="M10" s="208"/>
      <c r="N10" s="208"/>
      <c r="O10" s="208"/>
      <c r="P10" s="190"/>
      <c r="Q10" s="190"/>
      <c r="R10" s="190"/>
      <c r="S10" s="190"/>
      <c r="T10" s="190"/>
      <c r="U10" s="238"/>
    </row>
    <row r="11" spans="1:22" ht="30.75" customHeight="1" thickBot="1" x14ac:dyDescent="0.3">
      <c r="A11" s="225"/>
      <c r="B11" s="210"/>
      <c r="C11" s="57" t="s">
        <v>19</v>
      </c>
      <c r="D11" s="53"/>
      <c r="E11" s="53"/>
      <c r="F11" s="53"/>
      <c r="G11" s="53"/>
      <c r="H11" s="17"/>
      <c r="I11" s="17"/>
      <c r="J11" s="17"/>
      <c r="K11" s="15"/>
      <c r="L11" s="15"/>
      <c r="M11" s="15"/>
      <c r="N11" s="16"/>
      <c r="O11" s="16"/>
      <c r="P11" s="115"/>
      <c r="Q11" s="115"/>
      <c r="R11" s="115"/>
      <c r="S11" s="115"/>
      <c r="T11" s="115"/>
      <c r="U11" s="15"/>
    </row>
    <row r="12" spans="1:22" ht="51" customHeight="1" thickBot="1" x14ac:dyDescent="0.3">
      <c r="A12" s="225"/>
      <c r="B12" s="210"/>
      <c r="C12" s="19" t="s">
        <v>20</v>
      </c>
      <c r="D12" s="2">
        <v>813</v>
      </c>
      <c r="E12" s="54" t="s">
        <v>18</v>
      </c>
      <c r="F12" s="54" t="s">
        <v>18</v>
      </c>
      <c r="G12" s="54" t="s">
        <v>18</v>
      </c>
      <c r="H12" s="12">
        <f>H15+H41+H61+H97</f>
        <v>2770.8</v>
      </c>
      <c r="I12" s="12">
        <f t="shared" ref="I12:T12" si="2">I15+I41+I61+I72</f>
        <v>5048.5</v>
      </c>
      <c r="J12" s="12">
        <f t="shared" si="2"/>
        <v>50206.600000000006</v>
      </c>
      <c r="K12" s="12">
        <f t="shared" si="2"/>
        <v>34511.899999999994</v>
      </c>
      <c r="L12" s="12">
        <f t="shared" si="2"/>
        <v>7600.8000000000011</v>
      </c>
      <c r="M12" s="12">
        <f t="shared" si="2"/>
        <v>6822.3</v>
      </c>
      <c r="N12" s="12">
        <f t="shared" si="2"/>
        <v>8683.4</v>
      </c>
      <c r="O12" s="12">
        <f t="shared" si="2"/>
        <v>12277.699999999999</v>
      </c>
      <c r="P12" s="116">
        <f t="shared" si="2"/>
        <v>111270.10000000002</v>
      </c>
      <c r="Q12" s="116">
        <f t="shared" si="2"/>
        <v>17037.599999999999</v>
      </c>
      <c r="R12" s="116">
        <f t="shared" si="2"/>
        <v>6052.8</v>
      </c>
      <c r="S12" s="116">
        <f t="shared" si="2"/>
        <v>4353.2</v>
      </c>
      <c r="T12" s="116">
        <f t="shared" si="2"/>
        <v>3899.7</v>
      </c>
      <c r="U12" s="13">
        <f>SUM(H12:T12)</f>
        <v>270535.40000000008</v>
      </c>
    </row>
    <row r="13" spans="1:22" ht="50.25" customHeight="1" thickBot="1" x14ac:dyDescent="0.3">
      <c r="A13" s="183" t="s">
        <v>29</v>
      </c>
      <c r="B13" s="186" t="s">
        <v>21</v>
      </c>
      <c r="C13" s="56" t="s">
        <v>22</v>
      </c>
      <c r="D13" s="2"/>
      <c r="E13" s="54" t="s">
        <v>18</v>
      </c>
      <c r="F13" s="54" t="s">
        <v>18</v>
      </c>
      <c r="G13" s="54" t="s">
        <v>18</v>
      </c>
      <c r="H13" s="12">
        <f>H15</f>
        <v>2020.5</v>
      </c>
      <c r="I13" s="12">
        <f>I15</f>
        <v>2107</v>
      </c>
      <c r="J13" s="12">
        <f>J15</f>
        <v>3655.0999999999995</v>
      </c>
      <c r="K13" s="12">
        <f>K15</f>
        <v>3546.5</v>
      </c>
      <c r="L13" s="12">
        <f t="shared" ref="L13:T13" si="3">L15</f>
        <v>3644.7000000000003</v>
      </c>
      <c r="M13" s="12">
        <f t="shared" si="3"/>
        <v>3773.2000000000003</v>
      </c>
      <c r="N13" s="12">
        <f t="shared" si="3"/>
        <v>5257.2999999999993</v>
      </c>
      <c r="O13" s="12">
        <f t="shared" si="3"/>
        <v>5325.0999999999995</v>
      </c>
      <c r="P13" s="116">
        <f t="shared" si="3"/>
        <v>4936.1000000000004</v>
      </c>
      <c r="Q13" s="116">
        <f t="shared" si="3"/>
        <v>11509.1</v>
      </c>
      <c r="R13" s="116">
        <f t="shared" si="3"/>
        <v>3480</v>
      </c>
      <c r="S13" s="116">
        <f t="shared" si="3"/>
        <v>3020</v>
      </c>
      <c r="T13" s="116">
        <f t="shared" si="3"/>
        <v>2678</v>
      </c>
      <c r="U13" s="13">
        <f>SUM(H13:T13)</f>
        <v>54952.6</v>
      </c>
    </row>
    <row r="14" spans="1:22" ht="32.25" customHeight="1" thickBot="1" x14ac:dyDescent="0.3">
      <c r="A14" s="184"/>
      <c r="B14" s="187"/>
      <c r="C14" s="56" t="s">
        <v>19</v>
      </c>
      <c r="D14" s="2"/>
      <c r="E14" s="54" t="s">
        <v>18</v>
      </c>
      <c r="F14" s="54" t="s">
        <v>18</v>
      </c>
      <c r="G14" s="54" t="s">
        <v>18</v>
      </c>
      <c r="H14" s="2"/>
      <c r="I14" s="2"/>
      <c r="J14" s="2"/>
      <c r="K14" s="3"/>
      <c r="L14" s="3"/>
      <c r="M14" s="3"/>
      <c r="N14" s="4"/>
      <c r="O14" s="4"/>
      <c r="P14" s="117"/>
      <c r="Q14" s="117"/>
      <c r="R14" s="117"/>
      <c r="S14" s="117"/>
      <c r="T14" s="117"/>
      <c r="U14" s="3"/>
    </row>
    <row r="15" spans="1:22" ht="64.5" customHeight="1" thickBot="1" x14ac:dyDescent="0.3">
      <c r="A15" s="184"/>
      <c r="B15" s="187"/>
      <c r="C15" s="56" t="s">
        <v>59</v>
      </c>
      <c r="D15" s="2">
        <v>813</v>
      </c>
      <c r="E15" s="54" t="s">
        <v>18</v>
      </c>
      <c r="F15" s="54" t="s">
        <v>18</v>
      </c>
      <c r="G15" s="54" t="s">
        <v>18</v>
      </c>
      <c r="H15" s="12">
        <f t="shared" ref="H15:O15" si="4">H16+H17+H18+H19+H20+H21+H22+H23+H24+H25+H26+H28+H31+H32+H33+H34+H36+H37+H27+H29+H30+H35</f>
        <v>2020.5</v>
      </c>
      <c r="I15" s="12">
        <f t="shared" si="4"/>
        <v>2107</v>
      </c>
      <c r="J15" s="12">
        <f t="shared" si="4"/>
        <v>3655.0999999999995</v>
      </c>
      <c r="K15" s="12">
        <f t="shared" si="4"/>
        <v>3546.5</v>
      </c>
      <c r="L15" s="12">
        <f t="shared" si="4"/>
        <v>3644.7000000000003</v>
      </c>
      <c r="M15" s="12">
        <f t="shared" si="4"/>
        <v>3773.2000000000003</v>
      </c>
      <c r="N15" s="12">
        <f t="shared" si="4"/>
        <v>5257.2999999999993</v>
      </c>
      <c r="O15" s="12">
        <f t="shared" si="4"/>
        <v>5325.0999999999995</v>
      </c>
      <c r="P15" s="116">
        <f t="shared" ref="P15:T15" si="5">P16+P17+P18+P19+P20+P21+P22+P23+P24+P25+P26+P28+P31+P32+P33+P34+P36+P37+P27+P29+P30+P35</f>
        <v>4936.1000000000004</v>
      </c>
      <c r="Q15" s="116">
        <f>Q16+Q17+Q18+Q19+Q20+Q21+Q22+Q23+Q24+Q25+Q26+Q28+Q31+Q32+Q33+Q34+Q36+Q37+Q27+Q29+Q30+Q35</f>
        <v>11509.1</v>
      </c>
      <c r="R15" s="116">
        <f t="shared" si="5"/>
        <v>3480</v>
      </c>
      <c r="S15" s="116">
        <f t="shared" si="5"/>
        <v>3020</v>
      </c>
      <c r="T15" s="116">
        <f t="shared" si="5"/>
        <v>2678</v>
      </c>
      <c r="U15" s="13">
        <f t="shared" ref="U15:U38" si="6">SUM(H15:T15)</f>
        <v>54952.6</v>
      </c>
    </row>
    <row r="16" spans="1:22" ht="21.75" customHeight="1" thickBot="1" x14ac:dyDescent="0.3">
      <c r="A16" s="184"/>
      <c r="B16" s="187"/>
      <c r="C16" s="59"/>
      <c r="D16" s="67">
        <v>813</v>
      </c>
      <c r="E16" s="68" t="s">
        <v>69</v>
      </c>
      <c r="F16" s="68" t="s">
        <v>70</v>
      </c>
      <c r="G16" s="68" t="s">
        <v>71</v>
      </c>
      <c r="H16" s="63"/>
      <c r="I16" s="64"/>
      <c r="J16" s="64">
        <v>4.8</v>
      </c>
      <c r="K16" s="65">
        <v>4.0999999999999996</v>
      </c>
      <c r="L16" s="65">
        <v>2.9</v>
      </c>
      <c r="M16" s="65"/>
      <c r="N16" s="65"/>
      <c r="O16" s="65"/>
      <c r="P16" s="27"/>
      <c r="Q16" s="27"/>
      <c r="R16" s="27"/>
      <c r="S16" s="27"/>
      <c r="T16" s="27"/>
      <c r="U16" s="13">
        <f t="shared" si="6"/>
        <v>11.799999999999999</v>
      </c>
    </row>
    <row r="17" spans="1:21" ht="19.5" customHeight="1" thickBot="1" x14ac:dyDescent="0.3">
      <c r="A17" s="184"/>
      <c r="B17" s="187"/>
      <c r="C17" s="87"/>
      <c r="D17" s="69" t="s">
        <v>72</v>
      </c>
      <c r="E17" s="68" t="s">
        <v>69</v>
      </c>
      <c r="F17" s="68" t="s">
        <v>141</v>
      </c>
      <c r="G17" s="68" t="s">
        <v>71</v>
      </c>
      <c r="H17" s="76"/>
      <c r="I17" s="76"/>
      <c r="J17" s="83"/>
      <c r="K17" s="84"/>
      <c r="L17" s="84"/>
      <c r="M17" s="84"/>
      <c r="N17" s="84">
        <v>36</v>
      </c>
      <c r="O17" s="82">
        <v>23.3</v>
      </c>
      <c r="P17" s="130">
        <v>36</v>
      </c>
      <c r="Q17" s="27">
        <v>34.6</v>
      </c>
      <c r="R17" s="27"/>
      <c r="S17" s="27"/>
      <c r="T17" s="27"/>
      <c r="U17" s="13">
        <f t="shared" si="6"/>
        <v>129.9</v>
      </c>
    </row>
    <row r="18" spans="1:21" ht="18.75" customHeight="1" thickBot="1" x14ac:dyDescent="0.3">
      <c r="A18" s="184"/>
      <c r="B18" s="187"/>
      <c r="C18" s="88"/>
      <c r="D18" s="69" t="s">
        <v>72</v>
      </c>
      <c r="E18" s="68" t="s">
        <v>69</v>
      </c>
      <c r="F18" s="68" t="s">
        <v>73</v>
      </c>
      <c r="G18" s="68" t="s">
        <v>71</v>
      </c>
      <c r="H18" s="66">
        <v>44.8</v>
      </c>
      <c r="I18" s="38">
        <v>44.8</v>
      </c>
      <c r="J18" s="38">
        <v>40</v>
      </c>
      <c r="K18" s="39">
        <v>34</v>
      </c>
      <c r="L18" s="39">
        <v>24</v>
      </c>
      <c r="M18" s="39">
        <v>25.4</v>
      </c>
      <c r="N18" s="39"/>
      <c r="O18" s="62"/>
      <c r="P18" s="131"/>
      <c r="Q18" s="27"/>
      <c r="R18" s="27"/>
      <c r="S18" s="27"/>
      <c r="T18" s="27"/>
      <c r="U18" s="13">
        <f t="shared" si="6"/>
        <v>213</v>
      </c>
    </row>
    <row r="19" spans="1:21" ht="20.25" customHeight="1" thickBot="1" x14ac:dyDescent="0.3">
      <c r="A19" s="184"/>
      <c r="B19" s="187"/>
      <c r="C19" s="50"/>
      <c r="D19" s="70" t="s">
        <v>72</v>
      </c>
      <c r="E19" s="68" t="s">
        <v>74</v>
      </c>
      <c r="F19" s="68" t="s">
        <v>75</v>
      </c>
      <c r="G19" s="68" t="s">
        <v>71</v>
      </c>
      <c r="H19" s="60">
        <v>1755.7</v>
      </c>
      <c r="I19" s="61">
        <v>1432.5</v>
      </c>
      <c r="J19" s="41">
        <v>1635.2</v>
      </c>
      <c r="K19" s="42">
        <v>1617.2</v>
      </c>
      <c r="L19" s="42">
        <v>1272.2</v>
      </c>
      <c r="M19" s="42">
        <v>1302.2</v>
      </c>
      <c r="N19" s="42">
        <v>574.79999999999995</v>
      </c>
      <c r="O19" s="49">
        <v>84</v>
      </c>
      <c r="P19" s="27">
        <v>251</v>
      </c>
      <c r="Q19" s="27">
        <v>101.5</v>
      </c>
      <c r="R19" s="27">
        <v>100</v>
      </c>
      <c r="S19" s="27">
        <v>100</v>
      </c>
      <c r="T19" s="27"/>
      <c r="U19" s="13">
        <f t="shared" si="6"/>
        <v>10226.299999999999</v>
      </c>
    </row>
    <row r="20" spans="1:21" ht="18.75" customHeight="1" thickBot="1" x14ac:dyDescent="0.3">
      <c r="A20" s="184"/>
      <c r="B20" s="187"/>
      <c r="C20" s="58"/>
      <c r="D20" s="70" t="s">
        <v>72</v>
      </c>
      <c r="E20" s="68" t="s">
        <v>74</v>
      </c>
      <c r="F20" s="68" t="s">
        <v>75</v>
      </c>
      <c r="G20" s="68" t="s">
        <v>148</v>
      </c>
      <c r="H20" s="85"/>
      <c r="I20" s="61"/>
      <c r="J20" s="41"/>
      <c r="K20" s="42"/>
      <c r="L20" s="42"/>
      <c r="M20" s="42"/>
      <c r="N20" s="42"/>
      <c r="O20" s="49">
        <v>326.7</v>
      </c>
      <c r="P20" s="27">
        <v>414</v>
      </c>
      <c r="Q20" s="27">
        <v>478.5</v>
      </c>
      <c r="R20" s="27">
        <v>550</v>
      </c>
      <c r="S20" s="27">
        <v>550</v>
      </c>
      <c r="T20" s="27">
        <v>550</v>
      </c>
      <c r="U20" s="13">
        <f t="shared" si="6"/>
        <v>2869.2</v>
      </c>
    </row>
    <row r="21" spans="1:21" ht="21" customHeight="1" thickBot="1" x14ac:dyDescent="0.3">
      <c r="A21" s="184"/>
      <c r="B21" s="187"/>
      <c r="C21" s="52"/>
      <c r="D21" s="70" t="s">
        <v>72</v>
      </c>
      <c r="E21" s="68" t="s">
        <v>74</v>
      </c>
      <c r="F21" s="68" t="s">
        <v>76</v>
      </c>
      <c r="G21" s="71" t="s">
        <v>71</v>
      </c>
      <c r="H21" s="61">
        <v>200</v>
      </c>
      <c r="I21" s="41">
        <v>208</v>
      </c>
      <c r="J21" s="41">
        <v>85.2</v>
      </c>
      <c r="K21" s="42">
        <v>113</v>
      </c>
      <c r="L21" s="42">
        <v>562.70000000000005</v>
      </c>
      <c r="M21" s="42">
        <v>286.5</v>
      </c>
      <c r="N21" s="42">
        <v>536.4</v>
      </c>
      <c r="O21" s="49">
        <v>64.7</v>
      </c>
      <c r="P21" s="27">
        <v>61.8</v>
      </c>
      <c r="Q21" s="27">
        <v>178.3</v>
      </c>
      <c r="R21" s="27">
        <v>70</v>
      </c>
      <c r="S21" s="27">
        <v>70</v>
      </c>
      <c r="T21" s="27">
        <v>70</v>
      </c>
      <c r="U21" s="13">
        <f t="shared" si="6"/>
        <v>2506.6000000000004</v>
      </c>
    </row>
    <row r="22" spans="1:21" ht="21" customHeight="1" thickBot="1" x14ac:dyDescent="0.3">
      <c r="A22" s="184"/>
      <c r="B22" s="187"/>
      <c r="C22" s="50"/>
      <c r="D22" s="72" t="s">
        <v>72</v>
      </c>
      <c r="E22" s="68" t="s">
        <v>74</v>
      </c>
      <c r="F22" s="68" t="s">
        <v>77</v>
      </c>
      <c r="G22" s="71" t="s">
        <v>71</v>
      </c>
      <c r="H22" s="61">
        <v>20</v>
      </c>
      <c r="I22" s="41">
        <v>20</v>
      </c>
      <c r="J22" s="41">
        <v>20</v>
      </c>
      <c r="K22" s="42">
        <v>44.9</v>
      </c>
      <c r="L22" s="42">
        <v>3.4</v>
      </c>
      <c r="M22" s="42">
        <v>17</v>
      </c>
      <c r="N22" s="42">
        <v>31</v>
      </c>
      <c r="O22" s="49">
        <v>165</v>
      </c>
      <c r="P22" s="27">
        <v>99.3</v>
      </c>
      <c r="Q22" s="27">
        <v>39.9</v>
      </c>
      <c r="R22" s="27">
        <v>50</v>
      </c>
      <c r="S22" s="27">
        <v>50</v>
      </c>
      <c r="T22" s="27">
        <v>58</v>
      </c>
      <c r="U22" s="13">
        <f t="shared" si="6"/>
        <v>618.5</v>
      </c>
    </row>
    <row r="23" spans="1:21" ht="21.75" customHeight="1" thickBot="1" x14ac:dyDescent="0.3">
      <c r="A23" s="184"/>
      <c r="B23" s="187"/>
      <c r="C23" s="58"/>
      <c r="D23" s="73" t="s">
        <v>72</v>
      </c>
      <c r="E23" s="68" t="s">
        <v>74</v>
      </c>
      <c r="F23" s="68" t="s">
        <v>78</v>
      </c>
      <c r="G23" s="71" t="s">
        <v>71</v>
      </c>
      <c r="H23" s="61"/>
      <c r="I23" s="41"/>
      <c r="J23" s="41">
        <v>99</v>
      </c>
      <c r="K23" s="42"/>
      <c r="L23" s="42"/>
      <c r="M23" s="42">
        <v>184.9</v>
      </c>
      <c r="N23" s="42">
        <v>318.10000000000002</v>
      </c>
      <c r="O23" s="49">
        <v>370</v>
      </c>
      <c r="P23" s="27">
        <v>1142.0999999999999</v>
      </c>
      <c r="Q23" s="27">
        <v>741.9</v>
      </c>
      <c r="R23" s="27">
        <v>187.1</v>
      </c>
      <c r="S23" s="27">
        <v>150</v>
      </c>
      <c r="T23" s="27"/>
      <c r="U23" s="13">
        <f t="shared" si="6"/>
        <v>3193.1</v>
      </c>
    </row>
    <row r="24" spans="1:21" ht="21" customHeight="1" thickBot="1" x14ac:dyDescent="0.3">
      <c r="A24" s="184"/>
      <c r="B24" s="187"/>
      <c r="C24" s="50"/>
      <c r="D24" s="73" t="s">
        <v>72</v>
      </c>
      <c r="E24" s="68" t="s">
        <v>74</v>
      </c>
      <c r="F24" s="68" t="s">
        <v>149</v>
      </c>
      <c r="G24" s="71" t="s">
        <v>71</v>
      </c>
      <c r="H24" s="61"/>
      <c r="I24" s="41"/>
      <c r="J24" s="41"/>
      <c r="K24" s="42"/>
      <c r="L24" s="42"/>
      <c r="M24" s="42"/>
      <c r="N24" s="42"/>
      <c r="O24" s="49">
        <v>665.4</v>
      </c>
      <c r="P24" s="27">
        <v>1195.5</v>
      </c>
      <c r="Q24" s="27">
        <v>6663.6</v>
      </c>
      <c r="R24" s="27">
        <v>2400</v>
      </c>
      <c r="S24" s="27">
        <v>2100</v>
      </c>
      <c r="T24" s="27">
        <v>2000</v>
      </c>
      <c r="U24" s="13">
        <f t="shared" si="6"/>
        <v>15024.5</v>
      </c>
    </row>
    <row r="25" spans="1:21" ht="18" customHeight="1" thickBot="1" x14ac:dyDescent="0.3">
      <c r="A25" s="184"/>
      <c r="B25" s="187"/>
      <c r="C25" s="50"/>
      <c r="D25" s="73" t="s">
        <v>72</v>
      </c>
      <c r="E25" s="68" t="s">
        <v>74</v>
      </c>
      <c r="F25" s="68" t="s">
        <v>142</v>
      </c>
      <c r="G25" s="71" t="s">
        <v>71</v>
      </c>
      <c r="H25" s="61"/>
      <c r="I25" s="41"/>
      <c r="J25" s="41"/>
      <c r="K25" s="42"/>
      <c r="L25" s="42"/>
      <c r="M25" s="42"/>
      <c r="N25" s="42">
        <v>45</v>
      </c>
      <c r="O25" s="49"/>
      <c r="P25" s="27"/>
      <c r="Q25" s="27"/>
      <c r="R25" s="27"/>
      <c r="S25" s="27"/>
      <c r="T25" s="27"/>
      <c r="U25" s="13">
        <f t="shared" si="6"/>
        <v>45</v>
      </c>
    </row>
    <row r="26" spans="1:21" ht="20.25" customHeight="1" thickBot="1" x14ac:dyDescent="0.3">
      <c r="A26" s="184"/>
      <c r="B26" s="187"/>
      <c r="C26" s="58"/>
      <c r="D26" s="73" t="s">
        <v>72</v>
      </c>
      <c r="E26" s="68" t="s">
        <v>74</v>
      </c>
      <c r="F26" s="68" t="s">
        <v>150</v>
      </c>
      <c r="G26" s="71" t="s">
        <v>71</v>
      </c>
      <c r="H26" s="61"/>
      <c r="I26" s="41"/>
      <c r="J26" s="41"/>
      <c r="K26" s="42"/>
      <c r="L26" s="42"/>
      <c r="M26" s="42"/>
      <c r="N26" s="42"/>
      <c r="O26" s="49">
        <v>1200</v>
      </c>
      <c r="P26" s="27"/>
      <c r="Q26" s="27"/>
      <c r="R26" s="27"/>
      <c r="S26" s="27"/>
      <c r="T26" s="27"/>
      <c r="U26" s="13">
        <f t="shared" si="6"/>
        <v>1200</v>
      </c>
    </row>
    <row r="27" spans="1:21" ht="24" customHeight="1" thickBot="1" x14ac:dyDescent="0.3">
      <c r="A27" s="184"/>
      <c r="B27" s="187"/>
      <c r="C27" s="50"/>
      <c r="D27" s="70" t="s">
        <v>72</v>
      </c>
      <c r="E27" s="68" t="s">
        <v>74</v>
      </c>
      <c r="F27" s="68" t="s">
        <v>118</v>
      </c>
      <c r="G27" s="71" t="s">
        <v>71</v>
      </c>
      <c r="H27" s="61"/>
      <c r="I27" s="41"/>
      <c r="J27" s="41"/>
      <c r="K27" s="42">
        <v>1269.5999999999999</v>
      </c>
      <c r="L27" s="42">
        <v>1263.5</v>
      </c>
      <c r="M27" s="42"/>
      <c r="N27" s="42"/>
      <c r="O27" s="49"/>
      <c r="P27" s="27"/>
      <c r="Q27" s="27"/>
      <c r="R27" s="27"/>
      <c r="S27" s="27"/>
      <c r="T27" s="27"/>
      <c r="U27" s="13">
        <f t="shared" si="6"/>
        <v>2533.1</v>
      </c>
    </row>
    <row r="28" spans="1:21" ht="18.75" customHeight="1" thickBot="1" x14ac:dyDescent="0.3">
      <c r="A28" s="184"/>
      <c r="B28" s="187"/>
      <c r="C28" s="50"/>
      <c r="D28" s="70" t="s">
        <v>72</v>
      </c>
      <c r="E28" s="68" t="s">
        <v>74</v>
      </c>
      <c r="F28" s="68" t="s">
        <v>79</v>
      </c>
      <c r="G28" s="71" t="s">
        <v>71</v>
      </c>
      <c r="H28" s="61"/>
      <c r="I28" s="41"/>
      <c r="J28" s="41">
        <v>595</v>
      </c>
      <c r="K28" s="42"/>
      <c r="L28" s="42"/>
      <c r="M28" s="42"/>
      <c r="N28" s="42"/>
      <c r="O28" s="49"/>
      <c r="P28" s="27"/>
      <c r="Q28" s="27"/>
      <c r="R28" s="27"/>
      <c r="S28" s="27"/>
      <c r="T28" s="27"/>
      <c r="U28" s="13">
        <f t="shared" si="6"/>
        <v>595</v>
      </c>
    </row>
    <row r="29" spans="1:21" ht="18.75" customHeight="1" thickBot="1" x14ac:dyDescent="0.3">
      <c r="A29" s="184"/>
      <c r="B29" s="187"/>
      <c r="C29" s="58"/>
      <c r="D29" s="70" t="s">
        <v>72</v>
      </c>
      <c r="E29" s="68" t="s">
        <v>74</v>
      </c>
      <c r="F29" s="68" t="s">
        <v>117</v>
      </c>
      <c r="G29" s="71" t="s">
        <v>71</v>
      </c>
      <c r="H29" s="61"/>
      <c r="I29" s="41"/>
      <c r="J29" s="41"/>
      <c r="K29" s="42">
        <v>238</v>
      </c>
      <c r="L29" s="42">
        <v>243.4</v>
      </c>
      <c r="M29" s="42"/>
      <c r="N29" s="42"/>
      <c r="O29" s="49"/>
      <c r="P29" s="27"/>
      <c r="Q29" s="27"/>
      <c r="R29" s="27"/>
      <c r="S29" s="27"/>
      <c r="T29" s="27"/>
      <c r="U29" s="13">
        <f t="shared" si="6"/>
        <v>481.4</v>
      </c>
    </row>
    <row r="30" spans="1:21" ht="19.5" customHeight="1" thickBot="1" x14ac:dyDescent="0.3">
      <c r="A30" s="184"/>
      <c r="B30" s="187"/>
      <c r="C30" s="78"/>
      <c r="D30" s="72" t="s">
        <v>72</v>
      </c>
      <c r="E30" s="68" t="s">
        <v>74</v>
      </c>
      <c r="F30" s="68" t="s">
        <v>119</v>
      </c>
      <c r="G30" s="71" t="s">
        <v>71</v>
      </c>
      <c r="H30" s="61"/>
      <c r="I30" s="41"/>
      <c r="J30" s="41"/>
      <c r="K30" s="42">
        <v>224.7</v>
      </c>
      <c r="L30" s="42">
        <v>268.7</v>
      </c>
      <c r="M30" s="42">
        <v>1703</v>
      </c>
      <c r="N30" s="42">
        <v>1764.7</v>
      </c>
      <c r="O30" s="49">
        <v>1768.8</v>
      </c>
      <c r="P30" s="27">
        <v>1725</v>
      </c>
      <c r="Q30" s="27">
        <v>2175</v>
      </c>
      <c r="R30" s="27">
        <v>117.9</v>
      </c>
      <c r="S30" s="27"/>
      <c r="T30" s="27"/>
      <c r="U30" s="13">
        <f t="shared" si="6"/>
        <v>9747.8000000000011</v>
      </c>
    </row>
    <row r="31" spans="1:21" ht="21" customHeight="1" thickBot="1" x14ac:dyDescent="0.3">
      <c r="A31" s="184"/>
      <c r="B31" s="187"/>
      <c r="C31" s="50"/>
      <c r="D31" s="72" t="s">
        <v>72</v>
      </c>
      <c r="E31" s="68" t="s">
        <v>74</v>
      </c>
      <c r="F31" s="68" t="s">
        <v>143</v>
      </c>
      <c r="G31" s="71" t="s">
        <v>71</v>
      </c>
      <c r="H31" s="61"/>
      <c r="I31" s="41"/>
      <c r="J31" s="41"/>
      <c r="K31" s="42"/>
      <c r="L31" s="42"/>
      <c r="M31" s="42"/>
      <c r="N31" s="42">
        <v>23</v>
      </c>
      <c r="O31" s="49">
        <v>408.6</v>
      </c>
      <c r="P31" s="27">
        <v>11.4</v>
      </c>
      <c r="Q31" s="27">
        <v>10.3</v>
      </c>
      <c r="R31" s="27"/>
      <c r="S31" s="27"/>
      <c r="T31" s="27"/>
      <c r="U31" s="13">
        <f t="shared" si="6"/>
        <v>453.3</v>
      </c>
    </row>
    <row r="32" spans="1:21" ht="21" customHeight="1" thickBot="1" x14ac:dyDescent="0.3">
      <c r="A32" s="184"/>
      <c r="B32" s="187"/>
      <c r="C32" s="58"/>
      <c r="D32" s="136" t="s">
        <v>72</v>
      </c>
      <c r="E32" s="137" t="s">
        <v>74</v>
      </c>
      <c r="F32" s="137" t="s">
        <v>128</v>
      </c>
      <c r="G32" s="138" t="s">
        <v>71</v>
      </c>
      <c r="H32" s="139"/>
      <c r="I32" s="140">
        <v>401.7</v>
      </c>
      <c r="J32" s="140"/>
      <c r="K32" s="141"/>
      <c r="L32" s="141">
        <v>3.9</v>
      </c>
      <c r="M32" s="141">
        <v>254.2</v>
      </c>
      <c r="N32" s="141"/>
      <c r="O32" s="142">
        <v>248.6</v>
      </c>
      <c r="P32" s="27"/>
      <c r="Q32" s="27">
        <v>355</v>
      </c>
      <c r="R32" s="27">
        <v>5</v>
      </c>
      <c r="S32" s="27"/>
      <c r="T32" s="27"/>
      <c r="U32" s="13">
        <f t="shared" si="6"/>
        <v>1268.4000000000001</v>
      </c>
    </row>
    <row r="33" spans="1:24" ht="20.25" customHeight="1" thickBot="1" x14ac:dyDescent="0.3">
      <c r="A33" s="184"/>
      <c r="B33" s="187"/>
      <c r="C33" s="50"/>
      <c r="D33" s="70" t="s">
        <v>72</v>
      </c>
      <c r="E33" s="68" t="s">
        <v>144</v>
      </c>
      <c r="F33" s="68" t="s">
        <v>145</v>
      </c>
      <c r="G33" s="71" t="s">
        <v>100</v>
      </c>
      <c r="H33" s="61"/>
      <c r="I33" s="41"/>
      <c r="J33" s="41"/>
      <c r="K33" s="42"/>
      <c r="L33" s="42"/>
      <c r="M33" s="42"/>
      <c r="N33" s="42">
        <v>1928.3</v>
      </c>
      <c r="O33" s="49"/>
      <c r="P33" s="27"/>
      <c r="Q33" s="27">
        <v>730.5</v>
      </c>
      <c r="R33" s="27"/>
      <c r="S33" s="27"/>
      <c r="T33" s="27"/>
      <c r="U33" s="13">
        <f t="shared" si="6"/>
        <v>2658.8</v>
      </c>
    </row>
    <row r="34" spans="1:24" ht="20.25" customHeight="1" thickBot="1" x14ac:dyDescent="0.3">
      <c r="A34" s="184"/>
      <c r="B34" s="187"/>
      <c r="C34" s="50"/>
      <c r="D34" s="72" t="s">
        <v>72</v>
      </c>
      <c r="E34" s="68" t="s">
        <v>74</v>
      </c>
      <c r="F34" s="68" t="s">
        <v>80</v>
      </c>
      <c r="G34" s="71" t="s">
        <v>71</v>
      </c>
      <c r="H34" s="61"/>
      <c r="I34" s="41"/>
      <c r="J34" s="41">
        <v>1.6</v>
      </c>
      <c r="K34" s="42"/>
      <c r="L34" s="42"/>
      <c r="M34" s="42"/>
      <c r="N34" s="42"/>
      <c r="O34" s="49"/>
      <c r="P34" s="27"/>
      <c r="Q34" s="27"/>
      <c r="R34" s="27"/>
      <c r="S34" s="27"/>
      <c r="T34" s="27"/>
      <c r="U34" s="13">
        <f t="shared" si="6"/>
        <v>1.6</v>
      </c>
    </row>
    <row r="35" spans="1:24" ht="21.75" customHeight="1" thickBot="1" x14ac:dyDescent="0.3">
      <c r="A35" s="184"/>
      <c r="B35" s="187"/>
      <c r="C35" s="58"/>
      <c r="D35" s="72" t="s">
        <v>72</v>
      </c>
      <c r="E35" s="68" t="s">
        <v>74</v>
      </c>
      <c r="F35" s="68" t="s">
        <v>120</v>
      </c>
      <c r="G35" s="71" t="s">
        <v>71</v>
      </c>
      <c r="H35" s="61"/>
      <c r="I35" s="38"/>
      <c r="J35" s="38"/>
      <c r="K35" s="35">
        <v>1</v>
      </c>
      <c r="L35" s="35"/>
      <c r="M35" s="35"/>
      <c r="N35" s="39"/>
      <c r="O35" s="81"/>
      <c r="P35" s="27"/>
      <c r="Q35" s="27"/>
      <c r="R35" s="27"/>
      <c r="S35" s="27"/>
      <c r="T35" s="27"/>
      <c r="U35" s="13">
        <f t="shared" si="6"/>
        <v>1</v>
      </c>
    </row>
    <row r="36" spans="1:24" ht="21.75" customHeight="1" thickBot="1" x14ac:dyDescent="0.3">
      <c r="A36" s="184"/>
      <c r="B36" s="187"/>
      <c r="C36" s="50"/>
      <c r="D36" s="70" t="s">
        <v>72</v>
      </c>
      <c r="E36" s="68" t="s">
        <v>81</v>
      </c>
      <c r="F36" s="68" t="s">
        <v>82</v>
      </c>
      <c r="G36" s="68" t="s">
        <v>71</v>
      </c>
      <c r="H36" s="79"/>
      <c r="I36" s="61"/>
      <c r="J36" s="66">
        <v>1160.3</v>
      </c>
      <c r="K36" s="39"/>
      <c r="L36" s="39"/>
      <c r="M36" s="77"/>
      <c r="N36" s="80"/>
      <c r="O36" s="20"/>
      <c r="P36" s="132"/>
      <c r="Q36" s="27"/>
      <c r="R36" s="27"/>
      <c r="S36" s="27"/>
      <c r="T36" s="27"/>
      <c r="U36" s="13">
        <f t="shared" si="6"/>
        <v>1160.3</v>
      </c>
    </row>
    <row r="37" spans="1:24" ht="24.75" customHeight="1" thickBot="1" x14ac:dyDescent="0.3">
      <c r="A37" s="185"/>
      <c r="B37" s="188"/>
      <c r="C37" s="50"/>
      <c r="D37" s="74" t="s">
        <v>72</v>
      </c>
      <c r="E37" s="68" t="s">
        <v>81</v>
      </c>
      <c r="F37" s="68" t="s">
        <v>83</v>
      </c>
      <c r="G37" s="68" t="s">
        <v>71</v>
      </c>
      <c r="H37" s="41"/>
      <c r="I37" s="41"/>
      <c r="J37" s="41">
        <v>14</v>
      </c>
      <c r="K37" s="42"/>
      <c r="L37" s="42"/>
      <c r="M37" s="42"/>
      <c r="N37" s="42"/>
      <c r="O37" s="49"/>
      <c r="P37" s="27"/>
      <c r="Q37" s="27"/>
      <c r="R37" s="27"/>
      <c r="S37" s="27"/>
      <c r="T37" s="27"/>
      <c r="U37" s="13">
        <f t="shared" si="6"/>
        <v>14</v>
      </c>
    </row>
    <row r="38" spans="1:24" ht="37.5" customHeight="1" thickBot="1" x14ac:dyDescent="0.3">
      <c r="A38" s="227" t="s">
        <v>30</v>
      </c>
      <c r="B38" s="209" t="s">
        <v>23</v>
      </c>
      <c r="C38" s="230" t="s">
        <v>24</v>
      </c>
      <c r="D38" s="219"/>
      <c r="E38" s="219" t="s">
        <v>18</v>
      </c>
      <c r="F38" s="219" t="s">
        <v>18</v>
      </c>
      <c r="G38" s="219" t="s">
        <v>18</v>
      </c>
      <c r="H38" s="213">
        <f>H41</f>
        <v>707.9</v>
      </c>
      <c r="I38" s="213">
        <f>I41</f>
        <v>2534.6</v>
      </c>
      <c r="J38" s="213">
        <f>J41</f>
        <v>7615.2</v>
      </c>
      <c r="K38" s="213">
        <f>K41</f>
        <v>19572.699999999997</v>
      </c>
      <c r="L38" s="213">
        <f t="shared" ref="L38" si="7">L41</f>
        <v>3352.5000000000005</v>
      </c>
      <c r="M38" s="213">
        <f t="shared" ref="M38:R38" si="8">M41</f>
        <v>2359.7999999999997</v>
      </c>
      <c r="N38" s="213">
        <f t="shared" si="8"/>
        <v>2519.2999999999997</v>
      </c>
      <c r="O38" s="213">
        <f t="shared" si="8"/>
        <v>6219.8</v>
      </c>
      <c r="P38" s="239">
        <f t="shared" si="8"/>
        <v>105559.6</v>
      </c>
      <c r="Q38" s="239">
        <f t="shared" si="8"/>
        <v>4466.9000000000005</v>
      </c>
      <c r="R38" s="239">
        <f t="shared" si="8"/>
        <v>1964.3</v>
      </c>
      <c r="S38" s="239">
        <f t="shared" ref="S38:T38" si="9">S41</f>
        <v>810</v>
      </c>
      <c r="T38" s="239">
        <f t="shared" si="9"/>
        <v>818.2</v>
      </c>
      <c r="U38" s="241">
        <f t="shared" si="6"/>
        <v>158500.80000000002</v>
      </c>
    </row>
    <row r="39" spans="1:24" ht="15.75" hidden="1" customHeight="1" thickBot="1" x14ac:dyDescent="0.3">
      <c r="A39" s="228"/>
      <c r="B39" s="210"/>
      <c r="C39" s="231"/>
      <c r="D39" s="220"/>
      <c r="E39" s="220"/>
      <c r="F39" s="220"/>
      <c r="G39" s="220"/>
      <c r="H39" s="214"/>
      <c r="I39" s="214"/>
      <c r="J39" s="214"/>
      <c r="K39" s="214"/>
      <c r="L39" s="214"/>
      <c r="M39" s="214"/>
      <c r="N39" s="214"/>
      <c r="O39" s="214"/>
      <c r="P39" s="240"/>
      <c r="Q39" s="240"/>
      <c r="R39" s="240"/>
      <c r="S39" s="240"/>
      <c r="T39" s="240"/>
      <c r="U39" s="242"/>
    </row>
    <row r="40" spans="1:24" ht="30.75" customHeight="1" thickBot="1" x14ac:dyDescent="0.3">
      <c r="A40" s="228"/>
      <c r="B40" s="211"/>
      <c r="C40" s="5" t="s">
        <v>19</v>
      </c>
      <c r="D40" s="55"/>
      <c r="E40" s="55" t="s">
        <v>18</v>
      </c>
      <c r="F40" s="55" t="s">
        <v>18</v>
      </c>
      <c r="G40" s="55" t="s">
        <v>18</v>
      </c>
      <c r="H40" s="6"/>
      <c r="I40" s="7"/>
      <c r="J40" s="7"/>
      <c r="K40" s="8"/>
      <c r="L40" s="8"/>
      <c r="M40" s="8"/>
      <c r="N40" s="8"/>
      <c r="O40" s="8"/>
      <c r="P40" s="118"/>
      <c r="Q40" s="118"/>
      <c r="R40" s="118"/>
      <c r="S40" s="118"/>
      <c r="T40" s="118"/>
      <c r="U40" s="9"/>
      <c r="X40" s="10"/>
    </row>
    <row r="41" spans="1:24" ht="66" customHeight="1" thickBot="1" x14ac:dyDescent="0.3">
      <c r="A41" s="228"/>
      <c r="B41" s="211"/>
      <c r="C41" s="1" t="s">
        <v>154</v>
      </c>
      <c r="D41" s="2">
        <v>813</v>
      </c>
      <c r="E41" s="54" t="s">
        <v>18</v>
      </c>
      <c r="F41" s="54" t="s">
        <v>18</v>
      </c>
      <c r="G41" s="54" t="s">
        <v>18</v>
      </c>
      <c r="H41" s="12">
        <f t="shared" ref="H41:O41" si="10">H42+H43+H44+H46+H47+H49+H53+H54+H57+H58+H48+H50+H51+H52+H55+H56</f>
        <v>707.9</v>
      </c>
      <c r="I41" s="12">
        <f t="shared" si="10"/>
        <v>2534.6</v>
      </c>
      <c r="J41" s="12">
        <f t="shared" si="10"/>
        <v>7615.2</v>
      </c>
      <c r="K41" s="12">
        <f t="shared" si="10"/>
        <v>19572.699999999997</v>
      </c>
      <c r="L41" s="12">
        <f t="shared" si="10"/>
        <v>3352.5000000000005</v>
      </c>
      <c r="M41" s="12">
        <f t="shared" si="10"/>
        <v>2359.7999999999997</v>
      </c>
      <c r="N41" s="12">
        <f t="shared" si="10"/>
        <v>2519.2999999999997</v>
      </c>
      <c r="O41" s="12">
        <f t="shared" si="10"/>
        <v>6219.8</v>
      </c>
      <c r="P41" s="116">
        <f>P42+P43+P44+P46+P47+P49+P53+P54+P57+P58+P48+P50+P51+P52+P55+P56+P45</f>
        <v>105559.6</v>
      </c>
      <c r="Q41" s="116">
        <f>Q42+Q43+Q44+Q46+Q47+Q49+Q53+Q54+Q57+Q58+Q48+Q50+Q51+Q52+Q55+Q56+Q45</f>
        <v>4466.9000000000005</v>
      </c>
      <c r="R41" s="116">
        <f>R42+R43+R44+R46+R47+R49+R53+R54+R57+R58+R48+R50+R51+R52+R55+R56</f>
        <v>1964.3</v>
      </c>
      <c r="S41" s="116">
        <f>S42+S43+S44+S46+S47+S49+S53+S54+S57+S58+S48+S50+S51+S52+S55+S56</f>
        <v>810</v>
      </c>
      <c r="T41" s="116">
        <f>T42+T43+T44+T46+T47+T49+T53+T54+T57+T58+T48+T50+T51+T52+T55+T56</f>
        <v>818.2</v>
      </c>
      <c r="U41" s="13">
        <f t="shared" ref="U41:U59" si="11">SUM(H41:T41)</f>
        <v>158500.80000000002</v>
      </c>
      <c r="X41" s="10"/>
    </row>
    <row r="42" spans="1:24" ht="24.75" customHeight="1" thickBot="1" x14ac:dyDescent="0.3">
      <c r="A42" s="228"/>
      <c r="B42" s="211"/>
      <c r="C42" s="1"/>
      <c r="D42" s="68" t="s">
        <v>72</v>
      </c>
      <c r="E42" s="68" t="s">
        <v>84</v>
      </c>
      <c r="F42" s="68" t="s">
        <v>85</v>
      </c>
      <c r="G42" s="68" t="s">
        <v>71</v>
      </c>
      <c r="H42" s="12">
        <v>687.9</v>
      </c>
      <c r="I42" s="12">
        <v>140.5</v>
      </c>
      <c r="J42" s="12">
        <v>7196</v>
      </c>
      <c r="K42" s="14">
        <v>7147.9</v>
      </c>
      <c r="L42" s="14">
        <v>466.8</v>
      </c>
      <c r="M42" s="14">
        <v>549.29999999999995</v>
      </c>
      <c r="N42" s="13">
        <v>734.4</v>
      </c>
      <c r="O42" s="13">
        <v>378.2</v>
      </c>
      <c r="P42" s="27">
        <v>1129.4000000000001</v>
      </c>
      <c r="Q42" s="27">
        <v>1472.4</v>
      </c>
      <c r="R42" s="27">
        <v>1934.3</v>
      </c>
      <c r="S42" s="27">
        <v>780</v>
      </c>
      <c r="T42" s="27">
        <v>788.2</v>
      </c>
      <c r="U42" s="13">
        <f t="shared" si="11"/>
        <v>23405.300000000003</v>
      </c>
      <c r="X42" s="10"/>
    </row>
    <row r="43" spans="1:24" ht="21" customHeight="1" thickBot="1" x14ac:dyDescent="0.3">
      <c r="A43" s="228"/>
      <c r="B43" s="211"/>
      <c r="C43" s="1"/>
      <c r="D43" s="68" t="s">
        <v>72</v>
      </c>
      <c r="E43" s="68" t="s">
        <v>84</v>
      </c>
      <c r="F43" s="68" t="s">
        <v>86</v>
      </c>
      <c r="G43" s="68" t="s">
        <v>71</v>
      </c>
      <c r="H43" s="12">
        <v>20</v>
      </c>
      <c r="I43" s="12">
        <v>20</v>
      </c>
      <c r="J43" s="12">
        <v>20</v>
      </c>
      <c r="K43" s="14">
        <v>19.2</v>
      </c>
      <c r="L43" s="14">
        <v>20</v>
      </c>
      <c r="M43" s="14">
        <v>47</v>
      </c>
      <c r="N43" s="13">
        <v>49.8</v>
      </c>
      <c r="O43" s="13">
        <v>63.8</v>
      </c>
      <c r="P43" s="27">
        <v>64.400000000000006</v>
      </c>
      <c r="Q43" s="27">
        <v>21.2</v>
      </c>
      <c r="R43" s="27">
        <v>30</v>
      </c>
      <c r="S43" s="27">
        <v>30</v>
      </c>
      <c r="T43" s="27">
        <v>30</v>
      </c>
      <c r="U43" s="13">
        <f t="shared" si="11"/>
        <v>435.40000000000003</v>
      </c>
      <c r="X43" s="10"/>
    </row>
    <row r="44" spans="1:24" ht="19.5" customHeight="1" thickBot="1" x14ac:dyDescent="0.3">
      <c r="A44" s="228"/>
      <c r="B44" s="211"/>
      <c r="C44" s="1"/>
      <c r="D44" s="68" t="s">
        <v>72</v>
      </c>
      <c r="E44" s="68" t="s">
        <v>84</v>
      </c>
      <c r="F44" s="68" t="s">
        <v>151</v>
      </c>
      <c r="G44" s="68" t="s">
        <v>125</v>
      </c>
      <c r="H44" s="12"/>
      <c r="I44" s="12"/>
      <c r="J44" s="12"/>
      <c r="K44" s="14"/>
      <c r="L44" s="14"/>
      <c r="M44" s="14"/>
      <c r="N44" s="13"/>
      <c r="O44" s="13">
        <v>1797</v>
      </c>
      <c r="P44" s="27">
        <v>2097.9</v>
      </c>
      <c r="Q44" s="27"/>
      <c r="R44" s="27"/>
      <c r="S44" s="27"/>
      <c r="T44" s="27"/>
      <c r="U44" s="13">
        <f t="shared" si="11"/>
        <v>3894.9</v>
      </c>
      <c r="X44" s="10"/>
    </row>
    <row r="45" spans="1:24" ht="19.5" customHeight="1" thickBot="1" x14ac:dyDescent="0.3">
      <c r="A45" s="228"/>
      <c r="B45" s="211"/>
      <c r="C45" s="114"/>
      <c r="D45" s="68" t="s">
        <v>72</v>
      </c>
      <c r="E45" s="68" t="s">
        <v>84</v>
      </c>
      <c r="F45" s="68" t="s">
        <v>151</v>
      </c>
      <c r="G45" s="68" t="s">
        <v>113</v>
      </c>
      <c r="H45" s="12"/>
      <c r="I45" s="12"/>
      <c r="J45" s="12"/>
      <c r="K45" s="14"/>
      <c r="L45" s="14"/>
      <c r="M45" s="14"/>
      <c r="N45" s="13"/>
      <c r="O45" s="13"/>
      <c r="P45" s="27">
        <v>4247.6000000000004</v>
      </c>
      <c r="Q45" s="27">
        <v>2973.3</v>
      </c>
      <c r="R45" s="27"/>
      <c r="S45" s="27"/>
      <c r="T45" s="27"/>
      <c r="U45" s="13">
        <f t="shared" si="11"/>
        <v>7220.9000000000005</v>
      </c>
      <c r="X45" s="10"/>
    </row>
    <row r="46" spans="1:24" ht="20.25" customHeight="1" thickBot="1" x14ac:dyDescent="0.3">
      <c r="A46" s="228"/>
      <c r="B46" s="211"/>
      <c r="C46" s="1"/>
      <c r="D46" s="68" t="s">
        <v>72</v>
      </c>
      <c r="E46" s="68" t="s">
        <v>84</v>
      </c>
      <c r="F46" s="68" t="s">
        <v>151</v>
      </c>
      <c r="G46" s="68" t="s">
        <v>71</v>
      </c>
      <c r="H46" s="12"/>
      <c r="I46" s="12"/>
      <c r="J46" s="12"/>
      <c r="K46" s="14"/>
      <c r="L46" s="14"/>
      <c r="M46" s="14"/>
      <c r="N46" s="13"/>
      <c r="O46" s="13">
        <v>1998</v>
      </c>
      <c r="P46" s="27"/>
      <c r="Q46" s="27"/>
      <c r="R46" s="27"/>
      <c r="S46" s="27"/>
      <c r="T46" s="27"/>
      <c r="U46" s="13">
        <f t="shared" si="11"/>
        <v>1998</v>
      </c>
      <c r="X46" s="10"/>
    </row>
    <row r="47" spans="1:24" ht="21.75" customHeight="1" thickBot="1" x14ac:dyDescent="0.3">
      <c r="A47" s="228"/>
      <c r="B47" s="211"/>
      <c r="C47" s="1"/>
      <c r="D47" s="68" t="s">
        <v>72</v>
      </c>
      <c r="E47" s="68" t="s">
        <v>84</v>
      </c>
      <c r="F47" s="68" t="s">
        <v>129</v>
      </c>
      <c r="G47" s="68" t="s">
        <v>71</v>
      </c>
      <c r="H47" s="12"/>
      <c r="I47" s="12"/>
      <c r="J47" s="12"/>
      <c r="K47" s="14"/>
      <c r="L47" s="14">
        <v>206</v>
      </c>
      <c r="M47" s="14"/>
      <c r="N47" s="13"/>
      <c r="O47" s="13"/>
      <c r="P47" s="27"/>
      <c r="Q47" s="27"/>
      <c r="R47" s="27"/>
      <c r="S47" s="27"/>
      <c r="T47" s="27"/>
      <c r="U47" s="13">
        <f t="shared" si="11"/>
        <v>206</v>
      </c>
      <c r="X47" s="10"/>
    </row>
    <row r="48" spans="1:24" ht="20.25" customHeight="1" thickBot="1" x14ac:dyDescent="0.3">
      <c r="A48" s="228"/>
      <c r="B48" s="211"/>
      <c r="C48" s="1"/>
      <c r="D48" s="68" t="s">
        <v>72</v>
      </c>
      <c r="E48" s="68" t="s">
        <v>84</v>
      </c>
      <c r="F48" s="68" t="s">
        <v>121</v>
      </c>
      <c r="G48" s="68" t="s">
        <v>71</v>
      </c>
      <c r="H48" s="12"/>
      <c r="I48" s="12"/>
      <c r="J48" s="12"/>
      <c r="K48" s="14">
        <v>9500</v>
      </c>
      <c r="L48" s="14"/>
      <c r="M48" s="14"/>
      <c r="N48" s="13"/>
      <c r="O48" s="13"/>
      <c r="P48" s="27"/>
      <c r="Q48" s="27"/>
      <c r="R48" s="27"/>
      <c r="S48" s="27"/>
      <c r="T48" s="27"/>
      <c r="U48" s="13">
        <f t="shared" si="11"/>
        <v>9500</v>
      </c>
      <c r="X48" s="10"/>
    </row>
    <row r="49" spans="1:24" ht="20.25" customHeight="1" thickBot="1" x14ac:dyDescent="0.3">
      <c r="A49" s="228"/>
      <c r="B49" s="211"/>
      <c r="C49" s="1"/>
      <c r="D49" s="68" t="s">
        <v>72</v>
      </c>
      <c r="E49" s="68" t="s">
        <v>84</v>
      </c>
      <c r="F49" s="68" t="s">
        <v>87</v>
      </c>
      <c r="G49" s="68" t="s">
        <v>71</v>
      </c>
      <c r="H49" s="12"/>
      <c r="I49" s="12">
        <v>441.9</v>
      </c>
      <c r="J49" s="12">
        <v>395.2</v>
      </c>
      <c r="K49" s="14">
        <v>395.6</v>
      </c>
      <c r="L49" s="14">
        <v>544.20000000000005</v>
      </c>
      <c r="M49" s="14"/>
      <c r="N49" s="13"/>
      <c r="O49" s="13"/>
      <c r="P49" s="27"/>
      <c r="Q49" s="27"/>
      <c r="R49" s="27"/>
      <c r="S49" s="27"/>
      <c r="T49" s="27"/>
      <c r="U49" s="13">
        <f t="shared" si="11"/>
        <v>1776.8999999999999</v>
      </c>
      <c r="X49" s="10"/>
    </row>
    <row r="50" spans="1:24" ht="18.75" customHeight="1" thickBot="1" x14ac:dyDescent="0.3">
      <c r="A50" s="228"/>
      <c r="B50" s="211"/>
      <c r="C50" s="1"/>
      <c r="D50" s="68" t="s">
        <v>72</v>
      </c>
      <c r="E50" s="68" t="s">
        <v>84</v>
      </c>
      <c r="F50" s="68" t="s">
        <v>122</v>
      </c>
      <c r="G50" s="68" t="s">
        <v>71</v>
      </c>
      <c r="H50" s="12"/>
      <c r="I50" s="12">
        <v>1874.5</v>
      </c>
      <c r="J50" s="12"/>
      <c r="K50" s="14">
        <v>1986.1</v>
      </c>
      <c r="L50" s="14">
        <v>2048.4</v>
      </c>
      <c r="M50" s="14"/>
      <c r="N50" s="13"/>
      <c r="O50" s="13"/>
      <c r="P50" s="27"/>
      <c r="Q50" s="27"/>
      <c r="R50" s="27"/>
      <c r="S50" s="27"/>
      <c r="T50" s="27"/>
      <c r="U50" s="13">
        <f t="shared" si="11"/>
        <v>5909</v>
      </c>
      <c r="X50" s="10"/>
    </row>
    <row r="51" spans="1:24" ht="22.5" customHeight="1" thickBot="1" x14ac:dyDescent="0.3">
      <c r="A51" s="228"/>
      <c r="B51" s="211"/>
      <c r="C51" s="1"/>
      <c r="D51" s="68" t="s">
        <v>72</v>
      </c>
      <c r="E51" s="68" t="s">
        <v>84</v>
      </c>
      <c r="F51" s="68" t="s">
        <v>136</v>
      </c>
      <c r="G51" s="68" t="s">
        <v>71</v>
      </c>
      <c r="H51" s="12"/>
      <c r="I51" s="12"/>
      <c r="J51" s="12"/>
      <c r="K51" s="14"/>
      <c r="L51" s="14"/>
      <c r="M51" s="14">
        <v>562.29999999999995</v>
      </c>
      <c r="N51" s="13">
        <v>585.20000000000005</v>
      </c>
      <c r="O51" s="13">
        <v>608.70000000000005</v>
      </c>
      <c r="P51" s="27">
        <v>340.3</v>
      </c>
      <c r="Q51" s="27"/>
      <c r="R51" s="27"/>
      <c r="S51" s="27"/>
      <c r="T51" s="27"/>
      <c r="U51" s="13">
        <f t="shared" si="11"/>
        <v>2096.5</v>
      </c>
      <c r="X51" s="10"/>
    </row>
    <row r="52" spans="1:24" ht="20.25" customHeight="1" thickBot="1" x14ac:dyDescent="0.3">
      <c r="A52" s="228"/>
      <c r="B52" s="211"/>
      <c r="C52" s="1"/>
      <c r="D52" s="68" t="s">
        <v>72</v>
      </c>
      <c r="E52" s="68" t="s">
        <v>84</v>
      </c>
      <c r="F52" s="68" t="s">
        <v>137</v>
      </c>
      <c r="G52" s="68" t="s">
        <v>71</v>
      </c>
      <c r="H52" s="12"/>
      <c r="I52" s="12"/>
      <c r="J52" s="12"/>
      <c r="K52" s="14"/>
      <c r="L52" s="14"/>
      <c r="M52" s="14">
        <v>1183.8</v>
      </c>
      <c r="N52" s="13">
        <v>1137.9000000000001</v>
      </c>
      <c r="O52" s="13">
        <v>1359.8</v>
      </c>
      <c r="P52" s="27"/>
      <c r="Q52" s="27"/>
      <c r="R52" s="27"/>
      <c r="S52" s="27"/>
      <c r="T52" s="27"/>
      <c r="U52" s="13">
        <f t="shared" si="11"/>
        <v>3681.5</v>
      </c>
      <c r="X52" s="10"/>
    </row>
    <row r="53" spans="1:24" ht="20.25" customHeight="1" thickBot="1" x14ac:dyDescent="0.3">
      <c r="A53" s="228"/>
      <c r="B53" s="211"/>
      <c r="C53" s="1"/>
      <c r="D53" s="68" t="s">
        <v>72</v>
      </c>
      <c r="E53" s="68" t="s">
        <v>84</v>
      </c>
      <c r="F53" s="68" t="s">
        <v>152</v>
      </c>
      <c r="G53" s="68" t="s">
        <v>125</v>
      </c>
      <c r="H53" s="12"/>
      <c r="I53" s="12"/>
      <c r="J53" s="12"/>
      <c r="K53" s="14"/>
      <c r="L53" s="14"/>
      <c r="M53" s="14"/>
      <c r="N53" s="13"/>
      <c r="O53" s="13"/>
      <c r="P53" s="27">
        <v>97680</v>
      </c>
      <c r="Q53" s="27"/>
      <c r="R53" s="27"/>
      <c r="S53" s="27"/>
      <c r="T53" s="27"/>
      <c r="U53" s="13">
        <f t="shared" si="11"/>
        <v>97680</v>
      </c>
      <c r="X53" s="10"/>
    </row>
    <row r="54" spans="1:24" ht="21.75" customHeight="1" thickBot="1" x14ac:dyDescent="0.3">
      <c r="A54" s="228"/>
      <c r="B54" s="211"/>
      <c r="C54" s="1"/>
      <c r="D54" s="68" t="s">
        <v>72</v>
      </c>
      <c r="E54" s="68" t="s">
        <v>84</v>
      </c>
      <c r="F54" s="68" t="s">
        <v>152</v>
      </c>
      <c r="G54" s="68" t="s">
        <v>113</v>
      </c>
      <c r="H54" s="12"/>
      <c r="I54" s="12"/>
      <c r="J54" s="12"/>
      <c r="K54" s="14"/>
      <c r="L54" s="14"/>
      <c r="M54" s="14"/>
      <c r="N54" s="13"/>
      <c r="O54" s="13"/>
      <c r="P54" s="27"/>
      <c r="Q54" s="27"/>
      <c r="R54" s="27"/>
      <c r="S54" s="27"/>
      <c r="T54" s="27"/>
      <c r="U54" s="13">
        <f t="shared" si="11"/>
        <v>0</v>
      </c>
      <c r="X54" s="10"/>
    </row>
    <row r="55" spans="1:24" ht="20.25" customHeight="1" thickBot="1" x14ac:dyDescent="0.3">
      <c r="A55" s="228"/>
      <c r="B55" s="211"/>
      <c r="C55" s="1"/>
      <c r="D55" s="68" t="s">
        <v>72</v>
      </c>
      <c r="E55" s="68" t="s">
        <v>84</v>
      </c>
      <c r="F55" s="68" t="s">
        <v>123</v>
      </c>
      <c r="G55" s="68" t="s">
        <v>71</v>
      </c>
      <c r="H55" s="12"/>
      <c r="I55" s="12"/>
      <c r="J55" s="12"/>
      <c r="K55" s="14">
        <v>500</v>
      </c>
      <c r="L55" s="14"/>
      <c r="M55" s="14"/>
      <c r="N55" s="13"/>
      <c r="O55" s="13"/>
      <c r="P55" s="27"/>
      <c r="Q55" s="27"/>
      <c r="R55" s="27"/>
      <c r="S55" s="27"/>
      <c r="T55" s="27"/>
      <c r="U55" s="13">
        <f t="shared" si="11"/>
        <v>500</v>
      </c>
      <c r="X55" s="10"/>
    </row>
    <row r="56" spans="1:24" ht="21.75" customHeight="1" thickBot="1" x14ac:dyDescent="0.3">
      <c r="A56" s="228"/>
      <c r="B56" s="211"/>
      <c r="C56" s="5"/>
      <c r="D56" s="68" t="s">
        <v>72</v>
      </c>
      <c r="E56" s="68" t="s">
        <v>84</v>
      </c>
      <c r="F56" s="68" t="s">
        <v>88</v>
      </c>
      <c r="G56" s="68" t="s">
        <v>71</v>
      </c>
      <c r="H56" s="12"/>
      <c r="I56" s="12">
        <v>0.4</v>
      </c>
      <c r="J56" s="12">
        <v>4</v>
      </c>
      <c r="K56" s="14">
        <v>4</v>
      </c>
      <c r="L56" s="14">
        <v>5.4</v>
      </c>
      <c r="M56" s="14">
        <v>5.6</v>
      </c>
      <c r="N56" s="13">
        <v>0.6</v>
      </c>
      <c r="O56" s="13">
        <v>0.7</v>
      </c>
      <c r="P56" s="27"/>
      <c r="Q56" s="27"/>
      <c r="R56" s="27"/>
      <c r="S56" s="27"/>
      <c r="T56" s="27"/>
      <c r="U56" s="13">
        <f t="shared" si="11"/>
        <v>20.7</v>
      </c>
      <c r="X56" s="10"/>
    </row>
    <row r="57" spans="1:24" ht="18.75" customHeight="1" thickBot="1" x14ac:dyDescent="0.3">
      <c r="A57" s="228"/>
      <c r="B57" s="211"/>
      <c r="C57" s="5"/>
      <c r="D57" s="68" t="s">
        <v>72</v>
      </c>
      <c r="E57" s="68" t="s">
        <v>84</v>
      </c>
      <c r="F57" s="68" t="s">
        <v>124</v>
      </c>
      <c r="G57" s="68" t="s">
        <v>71</v>
      </c>
      <c r="H57" s="12"/>
      <c r="I57" s="12">
        <v>57.3</v>
      </c>
      <c r="J57" s="12"/>
      <c r="K57" s="14">
        <v>19.899999999999999</v>
      </c>
      <c r="L57" s="14">
        <v>20.5</v>
      </c>
      <c r="M57" s="14">
        <v>11.8</v>
      </c>
      <c r="N57" s="13">
        <v>11.4</v>
      </c>
      <c r="O57" s="13">
        <v>13.6</v>
      </c>
      <c r="P57" s="27"/>
      <c r="Q57" s="27"/>
      <c r="R57" s="27"/>
      <c r="S57" s="27"/>
      <c r="T57" s="27"/>
      <c r="U57" s="13">
        <f t="shared" si="11"/>
        <v>134.5</v>
      </c>
      <c r="X57" s="10"/>
    </row>
    <row r="58" spans="1:24" ht="21" customHeight="1" thickBot="1" x14ac:dyDescent="0.3">
      <c r="A58" s="229"/>
      <c r="B58" s="212"/>
      <c r="C58" s="5"/>
      <c r="D58" s="68" t="s">
        <v>72</v>
      </c>
      <c r="E58" s="68" t="s">
        <v>84</v>
      </c>
      <c r="F58" s="68" t="s">
        <v>130</v>
      </c>
      <c r="G58" s="68" t="s">
        <v>71</v>
      </c>
      <c r="H58" s="12"/>
      <c r="I58" s="12"/>
      <c r="J58" s="12"/>
      <c r="K58" s="14"/>
      <c r="L58" s="14">
        <v>41.2</v>
      </c>
      <c r="M58" s="14"/>
      <c r="N58" s="13"/>
      <c r="O58" s="13"/>
      <c r="P58" s="27"/>
      <c r="Q58" s="27"/>
      <c r="R58" s="27"/>
      <c r="S58" s="27"/>
      <c r="T58" s="27"/>
      <c r="U58" s="13">
        <f t="shared" si="11"/>
        <v>41.2</v>
      </c>
      <c r="X58" s="10"/>
    </row>
    <row r="59" spans="1:24" ht="36" customHeight="1" thickBot="1" x14ac:dyDescent="0.3">
      <c r="A59" s="191" t="s">
        <v>31</v>
      </c>
      <c r="B59" s="232" t="s">
        <v>25</v>
      </c>
      <c r="C59" s="1" t="s">
        <v>24</v>
      </c>
      <c r="D59" s="54"/>
      <c r="E59" s="54" t="s">
        <v>18</v>
      </c>
      <c r="F59" s="54" t="s">
        <v>18</v>
      </c>
      <c r="G59" s="54" t="s">
        <v>18</v>
      </c>
      <c r="H59" s="12">
        <f>H61</f>
        <v>42.4</v>
      </c>
      <c r="I59" s="12">
        <f>I61</f>
        <v>16.399999999999999</v>
      </c>
      <c r="J59" s="12">
        <f>J61</f>
        <v>135.1</v>
      </c>
      <c r="K59" s="12">
        <f>K61</f>
        <v>93.800000000000011</v>
      </c>
      <c r="L59" s="12">
        <f t="shared" ref="L59:T59" si="12">L61</f>
        <v>71.300000000000011</v>
      </c>
      <c r="M59" s="12">
        <f t="shared" si="12"/>
        <v>98.3</v>
      </c>
      <c r="N59" s="12">
        <f t="shared" si="12"/>
        <v>418.20000000000005</v>
      </c>
      <c r="O59" s="12">
        <f t="shared" si="12"/>
        <v>185.89999999999998</v>
      </c>
      <c r="P59" s="116">
        <f t="shared" si="12"/>
        <v>215.29999999999998</v>
      </c>
      <c r="Q59" s="116">
        <f t="shared" si="12"/>
        <v>413.1</v>
      </c>
      <c r="R59" s="116">
        <f t="shared" si="12"/>
        <v>46</v>
      </c>
      <c r="S59" s="116">
        <f t="shared" si="12"/>
        <v>47.2</v>
      </c>
      <c r="T59" s="116">
        <f t="shared" si="12"/>
        <v>17.5</v>
      </c>
      <c r="U59" s="13">
        <f t="shared" si="11"/>
        <v>1800.5000000000002</v>
      </c>
    </row>
    <row r="60" spans="1:24" ht="30.75" customHeight="1" thickBot="1" x14ac:dyDescent="0.3">
      <c r="A60" s="221"/>
      <c r="B60" s="233"/>
      <c r="C60" s="1" t="s">
        <v>19</v>
      </c>
      <c r="D60" s="54"/>
      <c r="E60" s="54" t="s">
        <v>18</v>
      </c>
      <c r="F60" s="54" t="s">
        <v>18</v>
      </c>
      <c r="G60" s="54" t="s">
        <v>18</v>
      </c>
      <c r="H60" s="2"/>
      <c r="I60" s="2"/>
      <c r="J60" s="2"/>
      <c r="K60" s="3"/>
      <c r="L60" s="3"/>
      <c r="M60" s="3"/>
      <c r="N60" s="4"/>
      <c r="O60" s="4"/>
      <c r="P60" s="117"/>
      <c r="Q60" s="117"/>
      <c r="R60" s="117"/>
      <c r="S60" s="117"/>
      <c r="T60" s="117"/>
      <c r="U60" s="3"/>
    </row>
    <row r="61" spans="1:24" ht="65.25" customHeight="1" thickBot="1" x14ac:dyDescent="0.3">
      <c r="A61" s="221"/>
      <c r="B61" s="233"/>
      <c r="C61" s="1" t="s">
        <v>59</v>
      </c>
      <c r="D61" s="2">
        <v>813</v>
      </c>
      <c r="E61" s="54" t="s">
        <v>18</v>
      </c>
      <c r="F61" s="54" t="s">
        <v>18</v>
      </c>
      <c r="G61" s="54" t="s">
        <v>18</v>
      </c>
      <c r="H61" s="12">
        <f t="shared" ref="H61" si="13">H62+H63+H64+H65+H66+H67+H68+H69</f>
        <v>42.4</v>
      </c>
      <c r="I61" s="12">
        <f t="shared" ref="I61" si="14">I62+I63+I64+I65+I66+I67+I68+I69</f>
        <v>16.399999999999999</v>
      </c>
      <c r="J61" s="12">
        <f t="shared" ref="J61" si="15">J62+J63+J64+J65+J66+J67+J68+J69</f>
        <v>135.1</v>
      </c>
      <c r="K61" s="12">
        <f t="shared" ref="K61" si="16">K62+K63+K64+K65+K66+K67+K68+K69</f>
        <v>93.800000000000011</v>
      </c>
      <c r="L61" s="12">
        <f t="shared" ref="L61" si="17">L62+L63+L64+L65+L66+L67+L68+L69</f>
        <v>71.300000000000011</v>
      </c>
      <c r="M61" s="12">
        <f t="shared" ref="M61" si="18">M62+M63+M64+M65+M66+M67+M68+M69</f>
        <v>98.3</v>
      </c>
      <c r="N61" s="12">
        <f t="shared" ref="N61:T61" si="19">N62+N63+N64+N65+N66+N67+N68+N69</f>
        <v>418.20000000000005</v>
      </c>
      <c r="O61" s="12">
        <f t="shared" si="19"/>
        <v>185.89999999999998</v>
      </c>
      <c r="P61" s="116">
        <f t="shared" si="19"/>
        <v>215.29999999999998</v>
      </c>
      <c r="Q61" s="116">
        <f t="shared" si="19"/>
        <v>413.1</v>
      </c>
      <c r="R61" s="116">
        <f t="shared" si="19"/>
        <v>46</v>
      </c>
      <c r="S61" s="116">
        <f t="shared" si="19"/>
        <v>47.2</v>
      </c>
      <c r="T61" s="116">
        <f t="shared" si="19"/>
        <v>17.5</v>
      </c>
      <c r="U61" s="13">
        <f t="shared" ref="U61:U70" si="20">SUM(H61:T61)</f>
        <v>1800.5000000000002</v>
      </c>
    </row>
    <row r="62" spans="1:24" ht="21.75" customHeight="1" thickBot="1" x14ac:dyDescent="0.3">
      <c r="A62" s="221"/>
      <c r="B62" s="234"/>
      <c r="C62" s="1"/>
      <c r="D62" s="68" t="s">
        <v>72</v>
      </c>
      <c r="E62" s="68" t="s">
        <v>90</v>
      </c>
      <c r="F62" s="68" t="s">
        <v>89</v>
      </c>
      <c r="G62" s="68" t="s">
        <v>71</v>
      </c>
      <c r="H62" s="12">
        <v>42.4</v>
      </c>
      <c r="I62" s="12">
        <v>16.399999999999999</v>
      </c>
      <c r="J62" s="12">
        <v>21.2</v>
      </c>
      <c r="K62" s="14">
        <v>42</v>
      </c>
      <c r="L62" s="14">
        <v>15.6</v>
      </c>
      <c r="M62" s="14">
        <v>8.8000000000000007</v>
      </c>
      <c r="N62" s="13">
        <v>5.2</v>
      </c>
      <c r="O62" s="33"/>
      <c r="P62" s="120"/>
      <c r="Q62" s="119"/>
      <c r="R62" s="121"/>
      <c r="S62" s="120"/>
      <c r="T62" s="120"/>
      <c r="U62" s="13">
        <f t="shared" si="20"/>
        <v>151.6</v>
      </c>
    </row>
    <row r="63" spans="1:24" ht="22.5" customHeight="1" thickBot="1" x14ac:dyDescent="0.3">
      <c r="A63" s="221"/>
      <c r="B63" s="234"/>
      <c r="C63" s="1"/>
      <c r="D63" s="68" t="s">
        <v>72</v>
      </c>
      <c r="E63" s="68" t="s">
        <v>91</v>
      </c>
      <c r="F63" s="68" t="s">
        <v>92</v>
      </c>
      <c r="G63" s="68" t="s">
        <v>71</v>
      </c>
      <c r="H63" s="12"/>
      <c r="I63" s="12"/>
      <c r="J63" s="12">
        <v>64.2</v>
      </c>
      <c r="K63" s="14">
        <v>2.1</v>
      </c>
      <c r="L63" s="14">
        <v>6</v>
      </c>
      <c r="M63" s="14">
        <v>14.9</v>
      </c>
      <c r="N63" s="13">
        <v>42.9</v>
      </c>
      <c r="O63" s="21">
        <v>2.2000000000000002</v>
      </c>
      <c r="P63" s="121">
        <v>6.9</v>
      </c>
      <c r="Q63" s="120">
        <v>28.5</v>
      </c>
      <c r="R63" s="120">
        <v>21.8</v>
      </c>
      <c r="S63" s="124">
        <v>30</v>
      </c>
      <c r="T63" s="119"/>
      <c r="U63" s="26">
        <f t="shared" si="20"/>
        <v>219.5</v>
      </c>
    </row>
    <row r="64" spans="1:24" ht="21" customHeight="1" thickBot="1" x14ac:dyDescent="0.3">
      <c r="A64" s="221"/>
      <c r="B64" s="234"/>
      <c r="C64" s="1"/>
      <c r="D64" s="68" t="s">
        <v>72</v>
      </c>
      <c r="E64" s="68" t="s">
        <v>91</v>
      </c>
      <c r="F64" s="68" t="s">
        <v>146</v>
      </c>
      <c r="G64" s="68" t="s">
        <v>71</v>
      </c>
      <c r="H64" s="12"/>
      <c r="I64" s="12"/>
      <c r="J64" s="12"/>
      <c r="K64" s="14"/>
      <c r="L64" s="14"/>
      <c r="M64" s="14"/>
      <c r="N64" s="13">
        <v>245.5</v>
      </c>
      <c r="O64" s="21">
        <v>9.5</v>
      </c>
      <c r="P64" s="121">
        <v>29.2</v>
      </c>
      <c r="Q64" s="121">
        <v>17.3</v>
      </c>
      <c r="R64" s="120"/>
      <c r="S64" s="124"/>
      <c r="T64" s="119"/>
      <c r="U64" s="26">
        <f t="shared" si="20"/>
        <v>301.5</v>
      </c>
    </row>
    <row r="65" spans="1:21" ht="19.5" customHeight="1" thickBot="1" x14ac:dyDescent="0.3">
      <c r="A65" s="221"/>
      <c r="B65" s="234"/>
      <c r="C65" s="1"/>
      <c r="D65" s="68" t="s">
        <v>72</v>
      </c>
      <c r="E65" s="68" t="s">
        <v>91</v>
      </c>
      <c r="F65" s="68" t="s">
        <v>93</v>
      </c>
      <c r="G65" s="68" t="s">
        <v>71</v>
      </c>
      <c r="H65" s="12"/>
      <c r="I65" s="12"/>
      <c r="J65" s="12">
        <v>47.3</v>
      </c>
      <c r="K65" s="14">
        <v>47.3</v>
      </c>
      <c r="L65" s="14">
        <v>47.3</v>
      </c>
      <c r="M65" s="14"/>
      <c r="N65" s="13"/>
      <c r="O65" s="21"/>
      <c r="P65" s="121"/>
      <c r="Q65" s="121"/>
      <c r="R65" s="120"/>
      <c r="S65" s="124"/>
      <c r="T65" s="119"/>
      <c r="U65" s="26">
        <f t="shared" si="20"/>
        <v>141.89999999999998</v>
      </c>
    </row>
    <row r="66" spans="1:21" ht="23.25" customHeight="1" thickBot="1" x14ac:dyDescent="0.3">
      <c r="A66" s="221"/>
      <c r="B66" s="234"/>
      <c r="C66" s="1"/>
      <c r="D66" s="68" t="s">
        <v>72</v>
      </c>
      <c r="E66" s="68" t="s">
        <v>91</v>
      </c>
      <c r="F66" s="68" t="s">
        <v>138</v>
      </c>
      <c r="G66" s="68" t="s">
        <v>71</v>
      </c>
      <c r="H66" s="12"/>
      <c r="I66" s="12"/>
      <c r="J66" s="12"/>
      <c r="K66" s="14"/>
      <c r="L66" s="14"/>
      <c r="M66" s="14">
        <v>74.599999999999994</v>
      </c>
      <c r="N66" s="13">
        <v>124.6</v>
      </c>
      <c r="O66" s="21">
        <v>174.2</v>
      </c>
      <c r="P66" s="121">
        <v>174.2</v>
      </c>
      <c r="Q66" s="121">
        <v>367.3</v>
      </c>
      <c r="R66" s="121">
        <v>19.2</v>
      </c>
      <c r="S66" s="120">
        <v>12.2</v>
      </c>
      <c r="T66" s="119">
        <v>12.5</v>
      </c>
      <c r="U66" s="26">
        <f t="shared" si="20"/>
        <v>958.8</v>
      </c>
    </row>
    <row r="67" spans="1:21" ht="24" customHeight="1" thickBot="1" x14ac:dyDescent="0.3">
      <c r="A67" s="221"/>
      <c r="B67" s="234"/>
      <c r="C67" s="1"/>
      <c r="D67" s="68" t="s">
        <v>72</v>
      </c>
      <c r="E67" s="68" t="s">
        <v>91</v>
      </c>
      <c r="F67" s="68" t="s">
        <v>94</v>
      </c>
      <c r="G67" s="68" t="s">
        <v>71</v>
      </c>
      <c r="H67" s="12"/>
      <c r="I67" s="12"/>
      <c r="J67" s="12">
        <v>2.4</v>
      </c>
      <c r="K67" s="14">
        <v>2.4</v>
      </c>
      <c r="L67" s="14">
        <v>2.4</v>
      </c>
      <c r="M67" s="14"/>
      <c r="N67" s="13"/>
      <c r="O67" s="21"/>
      <c r="P67" s="121"/>
      <c r="Q67" s="121"/>
      <c r="R67" s="121"/>
      <c r="S67" s="120"/>
      <c r="T67" s="120"/>
      <c r="U67" s="13">
        <f t="shared" si="20"/>
        <v>7.1999999999999993</v>
      </c>
    </row>
    <row r="68" spans="1:21" ht="21" customHeight="1" thickBot="1" x14ac:dyDescent="0.3">
      <c r="A68" s="221"/>
      <c r="B68" s="234"/>
      <c r="C68" s="1"/>
      <c r="D68" s="68" t="s">
        <v>72</v>
      </c>
      <c r="E68" s="68" t="s">
        <v>95</v>
      </c>
      <c r="F68" s="68" t="s">
        <v>96</v>
      </c>
      <c r="G68" s="68" t="s">
        <v>71</v>
      </c>
      <c r="H68" s="12"/>
      <c r="I68" s="12"/>
      <c r="J68" s="12"/>
      <c r="K68" s="14"/>
      <c r="L68" s="14"/>
      <c r="M68" s="14"/>
      <c r="N68" s="13"/>
      <c r="O68" s="21"/>
      <c r="P68" s="120">
        <v>2.5</v>
      </c>
      <c r="Q68" s="119"/>
      <c r="R68" s="120">
        <v>2.5</v>
      </c>
      <c r="S68" s="124">
        <v>2.5</v>
      </c>
      <c r="T68" s="124">
        <v>2.5</v>
      </c>
      <c r="U68" s="13">
        <f t="shared" si="20"/>
        <v>10</v>
      </c>
    </row>
    <row r="69" spans="1:21" ht="21.75" customHeight="1" thickBot="1" x14ac:dyDescent="0.3">
      <c r="A69" s="222"/>
      <c r="B69" s="235"/>
      <c r="C69" s="1"/>
      <c r="D69" s="68" t="s">
        <v>72</v>
      </c>
      <c r="E69" s="68" t="s">
        <v>95</v>
      </c>
      <c r="F69" s="68" t="s">
        <v>97</v>
      </c>
      <c r="G69" s="68" t="s">
        <v>71</v>
      </c>
      <c r="H69" s="12"/>
      <c r="I69" s="12"/>
      <c r="J69" s="12"/>
      <c r="K69" s="14"/>
      <c r="L69" s="14"/>
      <c r="M69" s="14"/>
      <c r="N69" s="13"/>
      <c r="O69" s="21"/>
      <c r="P69" s="121">
        <v>2.5</v>
      </c>
      <c r="Q69" s="120"/>
      <c r="R69" s="120">
        <v>2.5</v>
      </c>
      <c r="S69" s="124">
        <v>2.5</v>
      </c>
      <c r="T69" s="124">
        <v>2.5</v>
      </c>
      <c r="U69" s="26">
        <f t="shared" si="20"/>
        <v>10</v>
      </c>
    </row>
    <row r="70" spans="1:21" ht="36.75" customHeight="1" thickBot="1" x14ac:dyDescent="0.3">
      <c r="A70" s="191" t="s">
        <v>32</v>
      </c>
      <c r="B70" s="232" t="s">
        <v>26</v>
      </c>
      <c r="C70" s="1" t="s">
        <v>24</v>
      </c>
      <c r="D70" s="54"/>
      <c r="E70" s="54" t="s">
        <v>18</v>
      </c>
      <c r="F70" s="54" t="s">
        <v>18</v>
      </c>
      <c r="G70" s="54" t="s">
        <v>18</v>
      </c>
      <c r="H70" s="12">
        <f>H72</f>
        <v>141.80000000000001</v>
      </c>
      <c r="I70" s="12">
        <f>I72</f>
        <v>390.5</v>
      </c>
      <c r="J70" s="12">
        <f>J72</f>
        <v>38801.200000000004</v>
      </c>
      <c r="K70" s="12">
        <f>K72</f>
        <v>11298.9</v>
      </c>
      <c r="L70" s="12">
        <f t="shared" ref="L70:T70" si="21">L72</f>
        <v>532.30000000000007</v>
      </c>
      <c r="M70" s="12">
        <f t="shared" si="21"/>
        <v>591</v>
      </c>
      <c r="N70" s="12">
        <f t="shared" si="21"/>
        <v>488.6</v>
      </c>
      <c r="O70" s="12">
        <f t="shared" si="21"/>
        <v>546.9</v>
      </c>
      <c r="P70" s="116">
        <f t="shared" si="21"/>
        <v>559.09999999999991</v>
      </c>
      <c r="Q70" s="116">
        <f t="shared" si="21"/>
        <v>648.5</v>
      </c>
      <c r="R70" s="116">
        <f t="shared" si="21"/>
        <v>562.5</v>
      </c>
      <c r="S70" s="116">
        <f t="shared" si="21"/>
        <v>476</v>
      </c>
      <c r="T70" s="116">
        <f t="shared" si="21"/>
        <v>386</v>
      </c>
      <c r="U70" s="13">
        <f t="shared" si="20"/>
        <v>55423.30000000001</v>
      </c>
    </row>
    <row r="71" spans="1:21" ht="36" customHeight="1" thickBot="1" x14ac:dyDescent="0.3">
      <c r="A71" s="221"/>
      <c r="B71" s="233"/>
      <c r="C71" s="1" t="s">
        <v>19</v>
      </c>
      <c r="D71" s="54"/>
      <c r="E71" s="54" t="s">
        <v>18</v>
      </c>
      <c r="F71" s="54" t="s">
        <v>18</v>
      </c>
      <c r="G71" s="54" t="s">
        <v>18</v>
      </c>
      <c r="H71" s="2"/>
      <c r="I71" s="2"/>
      <c r="J71" s="2"/>
      <c r="K71" s="3"/>
      <c r="L71" s="3"/>
      <c r="M71" s="3"/>
      <c r="N71" s="4"/>
      <c r="O71" s="4"/>
      <c r="P71" s="117"/>
      <c r="Q71" s="117"/>
      <c r="R71" s="117"/>
      <c r="S71" s="117"/>
      <c r="T71" s="117"/>
      <c r="U71" s="3"/>
    </row>
    <row r="72" spans="1:21" ht="61.5" customHeight="1" thickBot="1" x14ac:dyDescent="0.3">
      <c r="A72" s="221"/>
      <c r="B72" s="233"/>
      <c r="C72" s="1" t="s">
        <v>59</v>
      </c>
      <c r="D72" s="2">
        <v>813</v>
      </c>
      <c r="E72" s="54" t="s">
        <v>18</v>
      </c>
      <c r="F72" s="54" t="s">
        <v>18</v>
      </c>
      <c r="G72" s="54" t="s">
        <v>18</v>
      </c>
      <c r="H72" s="12">
        <f>H74+H75+H76+H77+H78+H79+H80+H81+H82+H83+H84+H85+H86+H87+H88+H89+H90+H91+H92+H93+H94+H95+H96+H97+H73</f>
        <v>141.80000000000001</v>
      </c>
      <c r="I72" s="12">
        <f>I74+I75+I76+I77+I78+I79+I80+I81+I82+I83+I84+I85+I86+I87+I88+I89+I90+I91+I92+I93+I94+I95+I96+I97+I73</f>
        <v>390.5</v>
      </c>
      <c r="J72" s="12">
        <f t="shared" ref="J72:T72" si="22">J74+J75+J76+J77+J78+J79+J80+J81+J82+J83+J84+J85+J86+J87+J88+J89+J90+J91+J92+J93+J94+J95+J96+J97+J73</f>
        <v>38801.200000000004</v>
      </c>
      <c r="K72" s="12">
        <f t="shared" si="22"/>
        <v>11298.9</v>
      </c>
      <c r="L72" s="12">
        <f t="shared" si="22"/>
        <v>532.30000000000007</v>
      </c>
      <c r="M72" s="12">
        <f t="shared" si="22"/>
        <v>591</v>
      </c>
      <c r="N72" s="12">
        <f t="shared" si="22"/>
        <v>488.6</v>
      </c>
      <c r="O72" s="12">
        <f t="shared" si="22"/>
        <v>546.9</v>
      </c>
      <c r="P72" s="116">
        <f>P74+P75+P76+P77+P78+P79+P80+P81+P82+P83+P84+P85+P86+P87+P88+P89+P90+P91+P92+P93+P94+P95+P96+P97+P73</f>
        <v>559.09999999999991</v>
      </c>
      <c r="Q72" s="116">
        <f t="shared" si="22"/>
        <v>648.5</v>
      </c>
      <c r="R72" s="116">
        <f t="shared" si="22"/>
        <v>562.5</v>
      </c>
      <c r="S72" s="116">
        <f t="shared" si="22"/>
        <v>476</v>
      </c>
      <c r="T72" s="116">
        <f t="shared" si="22"/>
        <v>386</v>
      </c>
      <c r="U72" s="13">
        <f t="shared" ref="U72:U97" si="23">SUM(H72:T72)</f>
        <v>55423.30000000001</v>
      </c>
    </row>
    <row r="73" spans="1:21" ht="24" customHeight="1" thickBot="1" x14ac:dyDescent="0.3">
      <c r="A73" s="221"/>
      <c r="B73" s="233"/>
      <c r="C73" s="1"/>
      <c r="D73" s="75">
        <v>813</v>
      </c>
      <c r="E73" s="68" t="s">
        <v>98</v>
      </c>
      <c r="F73" s="68" t="s">
        <v>153</v>
      </c>
      <c r="G73" s="68" t="s">
        <v>100</v>
      </c>
      <c r="H73" s="12">
        <v>70.099999999999994</v>
      </c>
      <c r="I73" s="12">
        <v>70.099999999999994</v>
      </c>
      <c r="J73" s="12"/>
      <c r="K73" s="12"/>
      <c r="L73" s="12"/>
      <c r="M73" s="12"/>
      <c r="N73" s="12"/>
      <c r="O73" s="86"/>
      <c r="P73" s="123"/>
      <c r="Q73" s="122"/>
      <c r="R73" s="123"/>
      <c r="S73" s="125"/>
      <c r="T73" s="143"/>
      <c r="U73" s="26">
        <f t="shared" si="23"/>
        <v>140.19999999999999</v>
      </c>
    </row>
    <row r="74" spans="1:21" ht="21" customHeight="1" thickBot="1" x14ac:dyDescent="0.3">
      <c r="A74" s="221"/>
      <c r="B74" s="233"/>
      <c r="C74" s="1"/>
      <c r="D74" s="75">
        <v>813</v>
      </c>
      <c r="E74" s="68" t="s">
        <v>98</v>
      </c>
      <c r="F74" s="68" t="s">
        <v>99</v>
      </c>
      <c r="G74" s="68" t="s">
        <v>100</v>
      </c>
      <c r="H74" s="12">
        <v>4</v>
      </c>
      <c r="I74" s="12">
        <v>4.0999999999999996</v>
      </c>
      <c r="J74" s="12">
        <v>3.2</v>
      </c>
      <c r="K74" s="14">
        <v>3.2</v>
      </c>
      <c r="L74" s="14">
        <v>3.2</v>
      </c>
      <c r="M74" s="14">
        <v>6.4</v>
      </c>
      <c r="N74" s="13">
        <v>3.4</v>
      </c>
      <c r="O74" s="31"/>
      <c r="P74" s="120"/>
      <c r="Q74" s="120"/>
      <c r="R74" s="120"/>
      <c r="S74" s="120"/>
      <c r="T74" s="120"/>
      <c r="U74" s="13">
        <f t="shared" si="23"/>
        <v>27.5</v>
      </c>
    </row>
    <row r="75" spans="1:21" ht="21.75" customHeight="1" thickBot="1" x14ac:dyDescent="0.3">
      <c r="A75" s="221"/>
      <c r="B75" s="233"/>
      <c r="C75" s="1"/>
      <c r="D75" s="75" t="s">
        <v>72</v>
      </c>
      <c r="E75" s="68" t="s">
        <v>69</v>
      </c>
      <c r="F75" s="68" t="s">
        <v>101</v>
      </c>
      <c r="G75" s="68" t="s">
        <v>125</v>
      </c>
      <c r="H75" s="12"/>
      <c r="I75" s="12"/>
      <c r="J75" s="12"/>
      <c r="K75" s="14">
        <v>24</v>
      </c>
      <c r="L75" s="14"/>
      <c r="M75" s="14"/>
      <c r="N75" s="13"/>
      <c r="O75" s="31"/>
      <c r="P75" s="120"/>
      <c r="Q75" s="120"/>
      <c r="R75" s="120"/>
      <c r="S75" s="124"/>
      <c r="T75" s="124"/>
      <c r="U75" s="13">
        <f t="shared" si="23"/>
        <v>24</v>
      </c>
    </row>
    <row r="76" spans="1:21" ht="24.75" customHeight="1" thickBot="1" x14ac:dyDescent="0.3">
      <c r="A76" s="221"/>
      <c r="B76" s="233"/>
      <c r="C76" s="1"/>
      <c r="D76" s="75" t="s">
        <v>72</v>
      </c>
      <c r="E76" s="68" t="s">
        <v>69</v>
      </c>
      <c r="F76" s="68" t="s">
        <v>101</v>
      </c>
      <c r="G76" s="68" t="s">
        <v>71</v>
      </c>
      <c r="H76" s="12"/>
      <c r="I76" s="12">
        <v>17.8</v>
      </c>
      <c r="J76" s="12">
        <v>21</v>
      </c>
      <c r="K76" s="14">
        <v>51</v>
      </c>
      <c r="L76" s="14">
        <v>79.7</v>
      </c>
      <c r="M76" s="14"/>
      <c r="N76" s="13"/>
      <c r="O76" s="31"/>
      <c r="P76" s="120"/>
      <c r="Q76" s="120">
        <v>32.5</v>
      </c>
      <c r="R76" s="124">
        <v>30</v>
      </c>
      <c r="S76" s="124">
        <v>30</v>
      </c>
      <c r="T76" s="124">
        <v>30</v>
      </c>
      <c r="U76" s="13">
        <f t="shared" si="23"/>
        <v>292</v>
      </c>
    </row>
    <row r="77" spans="1:21" ht="22.5" customHeight="1" thickBot="1" x14ac:dyDescent="0.3">
      <c r="A77" s="221"/>
      <c r="B77" s="233"/>
      <c r="C77" s="1"/>
      <c r="D77" s="75" t="s">
        <v>72</v>
      </c>
      <c r="E77" s="68" t="s">
        <v>133</v>
      </c>
      <c r="F77" s="68" t="s">
        <v>134</v>
      </c>
      <c r="G77" s="68" t="s">
        <v>135</v>
      </c>
      <c r="H77" s="12">
        <v>1</v>
      </c>
      <c r="I77" s="12">
        <v>0.6</v>
      </c>
      <c r="J77" s="12"/>
      <c r="K77" s="14"/>
      <c r="L77" s="14">
        <v>4.8</v>
      </c>
      <c r="M77" s="14">
        <v>12</v>
      </c>
      <c r="N77" s="13">
        <v>26</v>
      </c>
      <c r="O77" s="31"/>
      <c r="P77" s="120"/>
      <c r="Q77" s="120"/>
      <c r="R77" s="124"/>
      <c r="S77" s="124"/>
      <c r="T77" s="124"/>
      <c r="U77" s="13">
        <f t="shared" si="23"/>
        <v>44.4</v>
      </c>
    </row>
    <row r="78" spans="1:21" ht="24.75" customHeight="1" thickBot="1" x14ac:dyDescent="0.3">
      <c r="A78" s="221"/>
      <c r="B78" s="233"/>
      <c r="C78" s="1"/>
      <c r="D78" s="75" t="s">
        <v>72</v>
      </c>
      <c r="E78" s="68" t="s">
        <v>69</v>
      </c>
      <c r="F78" s="68" t="s">
        <v>102</v>
      </c>
      <c r="G78" s="68" t="s">
        <v>103</v>
      </c>
      <c r="H78" s="12">
        <v>1</v>
      </c>
      <c r="I78" s="12">
        <v>1</v>
      </c>
      <c r="J78" s="12">
        <v>1</v>
      </c>
      <c r="K78" s="14">
        <v>2</v>
      </c>
      <c r="L78" s="14">
        <v>2</v>
      </c>
      <c r="M78" s="14">
        <v>2</v>
      </c>
      <c r="N78" s="13">
        <v>2</v>
      </c>
      <c r="O78" s="31"/>
      <c r="P78" s="120"/>
      <c r="Q78" s="120"/>
      <c r="R78" s="120"/>
      <c r="S78" s="124"/>
      <c r="T78" s="124"/>
      <c r="U78" s="13">
        <f t="shared" si="23"/>
        <v>11</v>
      </c>
    </row>
    <row r="79" spans="1:21" ht="24" customHeight="1" thickBot="1" x14ac:dyDescent="0.3">
      <c r="A79" s="221"/>
      <c r="B79" s="233"/>
      <c r="C79" s="1"/>
      <c r="D79" s="75" t="s">
        <v>72</v>
      </c>
      <c r="E79" s="68" t="s">
        <v>69</v>
      </c>
      <c r="F79" s="68" t="s">
        <v>104</v>
      </c>
      <c r="G79" s="68" t="s">
        <v>105</v>
      </c>
      <c r="H79" s="12"/>
      <c r="I79" s="12"/>
      <c r="J79" s="12">
        <v>5.6</v>
      </c>
      <c r="K79" s="14">
        <v>0.8</v>
      </c>
      <c r="L79" s="14"/>
      <c r="M79" s="14"/>
      <c r="N79" s="13"/>
      <c r="O79" s="31"/>
      <c r="P79" s="120"/>
      <c r="Q79" s="120"/>
      <c r="R79" s="120"/>
      <c r="S79" s="124"/>
      <c r="T79" s="124"/>
      <c r="U79" s="13">
        <f t="shared" si="23"/>
        <v>6.3999999999999995</v>
      </c>
    </row>
    <row r="80" spans="1:21" ht="23.25" customHeight="1" thickBot="1" x14ac:dyDescent="0.3">
      <c r="A80" s="221"/>
      <c r="B80" s="233"/>
      <c r="C80" s="1"/>
      <c r="D80" s="75" t="s">
        <v>72</v>
      </c>
      <c r="E80" s="68" t="s">
        <v>69</v>
      </c>
      <c r="F80" s="68" t="s">
        <v>104</v>
      </c>
      <c r="G80" s="68" t="s">
        <v>103</v>
      </c>
      <c r="H80" s="12"/>
      <c r="I80" s="12"/>
      <c r="J80" s="12"/>
      <c r="K80" s="14">
        <v>1.7</v>
      </c>
      <c r="L80" s="14">
        <v>2.2000000000000002</v>
      </c>
      <c r="M80" s="14">
        <v>2.5</v>
      </c>
      <c r="N80" s="13">
        <v>2.8</v>
      </c>
      <c r="O80" s="31"/>
      <c r="P80" s="120"/>
      <c r="Q80" s="120"/>
      <c r="R80" s="120"/>
      <c r="S80" s="124"/>
      <c r="T80" s="124"/>
      <c r="U80" s="13">
        <f t="shared" si="23"/>
        <v>9.1999999999999993</v>
      </c>
    </row>
    <row r="81" spans="1:23" ht="20.25" customHeight="1" thickBot="1" x14ac:dyDescent="0.3">
      <c r="A81" s="221"/>
      <c r="B81" s="233"/>
      <c r="C81" s="1"/>
      <c r="D81" s="75" t="s">
        <v>72</v>
      </c>
      <c r="E81" s="68" t="s">
        <v>69</v>
      </c>
      <c r="F81" s="68" t="s">
        <v>106</v>
      </c>
      <c r="G81" s="68" t="s">
        <v>107</v>
      </c>
      <c r="H81" s="12"/>
      <c r="I81" s="12"/>
      <c r="J81" s="12">
        <v>24.4</v>
      </c>
      <c r="K81" s="14">
        <v>5.3</v>
      </c>
      <c r="L81" s="14">
        <v>6.4</v>
      </c>
      <c r="M81" s="14">
        <v>4</v>
      </c>
      <c r="N81" s="13">
        <v>4.5999999999999996</v>
      </c>
      <c r="O81" s="31">
        <v>18.899999999999999</v>
      </c>
      <c r="P81" s="120">
        <v>54.8</v>
      </c>
      <c r="Q81" s="120">
        <v>12.1</v>
      </c>
      <c r="R81" s="124">
        <v>20</v>
      </c>
      <c r="S81" s="120">
        <v>20</v>
      </c>
      <c r="T81" s="120">
        <v>20</v>
      </c>
      <c r="U81" s="13">
        <f t="shared" si="23"/>
        <v>190.5</v>
      </c>
    </row>
    <row r="82" spans="1:23" ht="21" customHeight="1" thickBot="1" x14ac:dyDescent="0.3">
      <c r="A82" s="221"/>
      <c r="B82" s="233"/>
      <c r="C82" s="1"/>
      <c r="D82" s="75" t="s">
        <v>72</v>
      </c>
      <c r="E82" s="68" t="s">
        <v>69</v>
      </c>
      <c r="F82" s="68" t="s">
        <v>106</v>
      </c>
      <c r="G82" s="68" t="s">
        <v>108</v>
      </c>
      <c r="H82" s="12"/>
      <c r="I82" s="12"/>
      <c r="J82" s="12">
        <v>7.4</v>
      </c>
      <c r="K82" s="14">
        <v>1.6</v>
      </c>
      <c r="L82" s="14">
        <v>1.9</v>
      </c>
      <c r="M82" s="14">
        <v>1.2</v>
      </c>
      <c r="N82" s="13">
        <v>1.4</v>
      </c>
      <c r="O82" s="31">
        <v>5.5</v>
      </c>
      <c r="P82" s="120">
        <v>16.5</v>
      </c>
      <c r="Q82" s="120">
        <v>3.6</v>
      </c>
      <c r="R82" s="124">
        <v>6</v>
      </c>
      <c r="S82" s="124">
        <v>6</v>
      </c>
      <c r="T82" s="124">
        <v>6</v>
      </c>
      <c r="U82" s="13">
        <f t="shared" si="23"/>
        <v>57.1</v>
      </c>
    </row>
    <row r="83" spans="1:23" ht="22.5" customHeight="1" thickBot="1" x14ac:dyDescent="0.3">
      <c r="A83" s="221"/>
      <c r="B83" s="233"/>
      <c r="C83" s="1"/>
      <c r="D83" s="75" t="s">
        <v>72</v>
      </c>
      <c r="E83" s="68" t="s">
        <v>109</v>
      </c>
      <c r="F83" s="68" t="s">
        <v>110</v>
      </c>
      <c r="G83" s="68" t="s">
        <v>71</v>
      </c>
      <c r="H83" s="12">
        <v>65.7</v>
      </c>
      <c r="I83" s="12">
        <v>197.2</v>
      </c>
      <c r="J83" s="12">
        <v>167</v>
      </c>
      <c r="K83" s="14">
        <v>193</v>
      </c>
      <c r="L83" s="14">
        <v>186.5</v>
      </c>
      <c r="M83" s="14">
        <v>179.5</v>
      </c>
      <c r="N83" s="13">
        <v>174.8</v>
      </c>
      <c r="O83" s="31">
        <v>178.8</v>
      </c>
      <c r="P83" s="120">
        <v>208.4</v>
      </c>
      <c r="Q83" s="120">
        <v>221.7</v>
      </c>
      <c r="R83" s="124">
        <v>226.5</v>
      </c>
      <c r="S83" s="124">
        <v>170</v>
      </c>
      <c r="T83" s="124">
        <v>130</v>
      </c>
      <c r="U83" s="13">
        <f t="shared" si="23"/>
        <v>2299.1000000000004</v>
      </c>
    </row>
    <row r="84" spans="1:23" ht="21.75" customHeight="1" thickBot="1" x14ac:dyDescent="0.3">
      <c r="A84" s="221"/>
      <c r="B84" s="233"/>
      <c r="C84" s="1"/>
      <c r="D84" s="75" t="s">
        <v>72</v>
      </c>
      <c r="E84" s="68" t="s">
        <v>109</v>
      </c>
      <c r="F84" s="68" t="s">
        <v>111</v>
      </c>
      <c r="G84" s="68" t="s">
        <v>71</v>
      </c>
      <c r="H84" s="12"/>
      <c r="I84" s="12"/>
      <c r="J84" s="12">
        <v>306.60000000000002</v>
      </c>
      <c r="K84" s="14">
        <v>3309.1</v>
      </c>
      <c r="L84" s="14">
        <v>244.6</v>
      </c>
      <c r="M84" s="14">
        <v>136.80000000000001</v>
      </c>
      <c r="N84" s="13">
        <v>262.8</v>
      </c>
      <c r="O84" s="31">
        <v>343.7</v>
      </c>
      <c r="P84" s="120">
        <v>279.39999999999998</v>
      </c>
      <c r="Q84" s="120">
        <v>378.6</v>
      </c>
      <c r="R84" s="124">
        <v>280</v>
      </c>
      <c r="S84" s="124">
        <v>250</v>
      </c>
      <c r="T84" s="124">
        <v>200</v>
      </c>
      <c r="U84" s="13">
        <f t="shared" si="23"/>
        <v>5991.5999999999995</v>
      </c>
    </row>
    <row r="85" spans="1:23" ht="23.25" customHeight="1" thickBot="1" x14ac:dyDescent="0.3">
      <c r="A85" s="221"/>
      <c r="B85" s="233"/>
      <c r="C85" s="1"/>
      <c r="D85" s="75" t="s">
        <v>72</v>
      </c>
      <c r="E85" s="68" t="s">
        <v>109</v>
      </c>
      <c r="F85" s="68" t="s">
        <v>111</v>
      </c>
      <c r="G85" s="68" t="s">
        <v>112</v>
      </c>
      <c r="H85" s="12"/>
      <c r="I85" s="12"/>
      <c r="J85" s="12"/>
      <c r="K85" s="14">
        <v>47.6</v>
      </c>
      <c r="L85" s="14"/>
      <c r="M85" s="14"/>
      <c r="N85" s="13"/>
      <c r="O85" s="31"/>
      <c r="P85" s="120"/>
      <c r="Q85" s="120"/>
      <c r="R85" s="124"/>
      <c r="S85" s="124"/>
      <c r="T85" s="124"/>
      <c r="U85" s="13">
        <f t="shared" si="23"/>
        <v>47.6</v>
      </c>
    </row>
    <row r="86" spans="1:23" ht="24.75" customHeight="1" thickBot="1" x14ac:dyDescent="0.3">
      <c r="A86" s="221"/>
      <c r="B86" s="233"/>
      <c r="C86" s="1"/>
      <c r="D86" s="75" t="s">
        <v>72</v>
      </c>
      <c r="E86" s="68" t="s">
        <v>109</v>
      </c>
      <c r="F86" s="68" t="s">
        <v>111</v>
      </c>
      <c r="G86" s="68" t="s">
        <v>113</v>
      </c>
      <c r="H86" s="12"/>
      <c r="I86" s="12"/>
      <c r="J86" s="12">
        <v>1977.6</v>
      </c>
      <c r="K86" s="14">
        <v>2009</v>
      </c>
      <c r="L86" s="14"/>
      <c r="M86" s="14"/>
      <c r="N86" s="13"/>
      <c r="O86" s="31"/>
      <c r="P86" s="120"/>
      <c r="Q86" s="120"/>
      <c r="R86" s="124"/>
      <c r="S86" s="124"/>
      <c r="T86" s="124"/>
      <c r="U86" s="13">
        <f t="shared" si="23"/>
        <v>3986.6</v>
      </c>
    </row>
    <row r="87" spans="1:23" ht="23.25" customHeight="1" thickBot="1" x14ac:dyDescent="0.3">
      <c r="A87" s="221"/>
      <c r="B87" s="233"/>
      <c r="C87" s="1"/>
      <c r="D87" s="75" t="s">
        <v>72</v>
      </c>
      <c r="E87" s="68" t="s">
        <v>109</v>
      </c>
      <c r="F87" s="68" t="s">
        <v>131</v>
      </c>
      <c r="G87" s="68" t="s">
        <v>100</v>
      </c>
      <c r="H87" s="12"/>
      <c r="I87" s="12"/>
      <c r="J87" s="12"/>
      <c r="K87" s="14"/>
      <c r="L87" s="14">
        <v>0.5</v>
      </c>
      <c r="M87" s="14">
        <v>0.5</v>
      </c>
      <c r="N87" s="13">
        <v>0.5</v>
      </c>
      <c r="O87" s="31"/>
      <c r="P87" s="120"/>
      <c r="Q87" s="120"/>
      <c r="R87" s="124"/>
      <c r="S87" s="124"/>
      <c r="T87" s="124"/>
      <c r="U87" s="13">
        <f t="shared" si="23"/>
        <v>1.5</v>
      </c>
      <c r="W87" s="10"/>
    </row>
    <row r="88" spans="1:23" ht="23.25" customHeight="1" thickBot="1" x14ac:dyDescent="0.3">
      <c r="A88" s="221"/>
      <c r="B88" s="233"/>
      <c r="C88" s="1"/>
      <c r="D88" s="75" t="s">
        <v>72</v>
      </c>
      <c r="E88" s="68" t="s">
        <v>109</v>
      </c>
      <c r="F88" s="68" t="s">
        <v>132</v>
      </c>
      <c r="G88" s="68" t="s">
        <v>100</v>
      </c>
      <c r="H88" s="12"/>
      <c r="I88" s="12"/>
      <c r="J88" s="12"/>
      <c r="K88" s="14"/>
      <c r="L88" s="14">
        <v>0.5</v>
      </c>
      <c r="M88" s="14">
        <v>0.5</v>
      </c>
      <c r="N88" s="13">
        <v>0.5</v>
      </c>
      <c r="O88" s="31"/>
      <c r="P88" s="120"/>
      <c r="Q88" s="120"/>
      <c r="R88" s="124"/>
      <c r="S88" s="124"/>
      <c r="T88" s="124"/>
      <c r="U88" s="13">
        <f t="shared" si="23"/>
        <v>1.5</v>
      </c>
      <c r="W88" s="10"/>
    </row>
    <row r="89" spans="1:23" ht="23.25" customHeight="1" thickBot="1" x14ac:dyDescent="0.3">
      <c r="A89" s="221"/>
      <c r="B89" s="233"/>
      <c r="C89" s="1"/>
      <c r="D89" s="75" t="s">
        <v>72</v>
      </c>
      <c r="E89" s="68" t="s">
        <v>74</v>
      </c>
      <c r="F89" s="68" t="s">
        <v>101</v>
      </c>
      <c r="G89" s="68" t="s">
        <v>71</v>
      </c>
      <c r="H89" s="12"/>
      <c r="I89" s="12"/>
      <c r="J89" s="12"/>
      <c r="K89" s="14"/>
      <c r="L89" s="14"/>
      <c r="M89" s="14">
        <v>85</v>
      </c>
      <c r="N89" s="13"/>
      <c r="O89" s="31"/>
      <c r="P89" s="120"/>
      <c r="Q89" s="120"/>
      <c r="R89" s="124"/>
      <c r="S89" s="124"/>
      <c r="T89" s="124"/>
      <c r="U89" s="13">
        <f t="shared" si="23"/>
        <v>85</v>
      </c>
    </row>
    <row r="90" spans="1:23" ht="22.5" customHeight="1" thickBot="1" x14ac:dyDescent="0.3">
      <c r="A90" s="221"/>
      <c r="B90" s="233"/>
      <c r="C90" s="1"/>
      <c r="D90" s="75" t="s">
        <v>72</v>
      </c>
      <c r="E90" s="68" t="s">
        <v>144</v>
      </c>
      <c r="F90" s="68" t="s">
        <v>147</v>
      </c>
      <c r="G90" s="68" t="s">
        <v>100</v>
      </c>
      <c r="H90" s="12"/>
      <c r="I90" s="12"/>
      <c r="J90" s="12"/>
      <c r="K90" s="14"/>
      <c r="L90" s="14"/>
      <c r="M90" s="14"/>
      <c r="N90" s="13">
        <v>9.8000000000000007</v>
      </c>
      <c r="O90" s="31"/>
      <c r="P90" s="120"/>
      <c r="Q90" s="120"/>
      <c r="R90" s="124"/>
      <c r="S90" s="124"/>
      <c r="T90" s="124"/>
      <c r="U90" s="13">
        <f t="shared" si="23"/>
        <v>9.8000000000000007</v>
      </c>
    </row>
    <row r="91" spans="1:23" ht="22.5" customHeight="1" thickBot="1" x14ac:dyDescent="0.3">
      <c r="A91" s="221"/>
      <c r="B91" s="233"/>
      <c r="C91" s="1"/>
      <c r="D91" s="75" t="s">
        <v>72</v>
      </c>
      <c r="E91" s="68" t="s">
        <v>69</v>
      </c>
      <c r="F91" s="68" t="s">
        <v>139</v>
      </c>
      <c r="G91" s="68" t="s">
        <v>140</v>
      </c>
      <c r="H91" s="12"/>
      <c r="I91" s="12"/>
      <c r="J91" s="12"/>
      <c r="K91" s="14"/>
      <c r="L91" s="14"/>
      <c r="M91" s="14">
        <v>146.1</v>
      </c>
      <c r="N91" s="13"/>
      <c r="O91" s="31"/>
      <c r="P91" s="120"/>
      <c r="Q91" s="120"/>
      <c r="R91" s="124"/>
      <c r="S91" s="124"/>
      <c r="T91" s="124"/>
      <c r="U91" s="13">
        <f t="shared" si="23"/>
        <v>146.1</v>
      </c>
    </row>
    <row r="92" spans="1:23" ht="22.5" customHeight="1" thickBot="1" x14ac:dyDescent="0.3">
      <c r="A92" s="221"/>
      <c r="B92" s="233"/>
      <c r="C92" s="1"/>
      <c r="D92" s="75" t="s">
        <v>72</v>
      </c>
      <c r="E92" s="68" t="s">
        <v>91</v>
      </c>
      <c r="F92" s="68" t="s">
        <v>101</v>
      </c>
      <c r="G92" s="68" t="s">
        <v>71</v>
      </c>
      <c r="H92" s="12"/>
      <c r="I92" s="12"/>
      <c r="J92" s="12"/>
      <c r="K92" s="14"/>
      <c r="L92" s="14"/>
      <c r="M92" s="14">
        <v>14.5</v>
      </c>
      <c r="N92" s="13"/>
      <c r="O92" s="31"/>
      <c r="P92" s="120"/>
      <c r="Q92" s="120"/>
      <c r="R92" s="124"/>
      <c r="S92" s="124"/>
      <c r="T92" s="124"/>
      <c r="U92" s="13">
        <f t="shared" si="23"/>
        <v>14.5</v>
      </c>
    </row>
    <row r="93" spans="1:23" ht="21.75" customHeight="1" thickBot="1" x14ac:dyDescent="0.3">
      <c r="A93" s="221"/>
      <c r="B93" s="233"/>
      <c r="C93" s="1"/>
      <c r="D93" s="75" t="s">
        <v>72</v>
      </c>
      <c r="E93" s="68" t="s">
        <v>109</v>
      </c>
      <c r="F93" s="68" t="s">
        <v>114</v>
      </c>
      <c r="G93" s="68" t="s">
        <v>113</v>
      </c>
      <c r="H93" s="12"/>
      <c r="I93" s="12"/>
      <c r="J93" s="12">
        <v>23124.5</v>
      </c>
      <c r="K93" s="14">
        <v>2024.7</v>
      </c>
      <c r="L93" s="14"/>
      <c r="M93" s="14"/>
      <c r="N93" s="13"/>
      <c r="O93" s="31"/>
      <c r="P93" s="120"/>
      <c r="Q93" s="120"/>
      <c r="R93" s="124"/>
      <c r="S93" s="124"/>
      <c r="T93" s="124"/>
      <c r="U93" s="13">
        <f t="shared" si="23"/>
        <v>25149.200000000001</v>
      </c>
    </row>
    <row r="94" spans="1:23" ht="21.75" customHeight="1" thickBot="1" x14ac:dyDescent="0.3">
      <c r="A94" s="221"/>
      <c r="B94" s="233"/>
      <c r="C94" s="1"/>
      <c r="D94" s="75" t="s">
        <v>72</v>
      </c>
      <c r="E94" s="68" t="s">
        <v>109</v>
      </c>
      <c r="F94" s="68" t="s">
        <v>115</v>
      </c>
      <c r="G94" s="68" t="s">
        <v>112</v>
      </c>
      <c r="H94" s="12"/>
      <c r="I94" s="12"/>
      <c r="J94" s="12"/>
      <c r="K94" s="14">
        <v>3053.3</v>
      </c>
      <c r="L94" s="14"/>
      <c r="M94" s="14"/>
      <c r="N94" s="13"/>
      <c r="O94" s="31"/>
      <c r="P94" s="120"/>
      <c r="Q94" s="120"/>
      <c r="R94" s="124"/>
      <c r="S94" s="124"/>
      <c r="T94" s="124"/>
      <c r="U94" s="13">
        <f t="shared" si="23"/>
        <v>3053.3</v>
      </c>
    </row>
    <row r="95" spans="1:23" ht="23.25" customHeight="1" thickBot="1" x14ac:dyDescent="0.3">
      <c r="A95" s="221"/>
      <c r="B95" s="233"/>
      <c r="C95" s="1"/>
      <c r="D95" s="75" t="s">
        <v>72</v>
      </c>
      <c r="E95" s="68" t="s">
        <v>109</v>
      </c>
      <c r="F95" s="68" t="s">
        <v>115</v>
      </c>
      <c r="G95" s="68" t="s">
        <v>113</v>
      </c>
      <c r="H95" s="12"/>
      <c r="I95" s="12"/>
      <c r="J95" s="12">
        <v>12820</v>
      </c>
      <c r="K95" s="14"/>
      <c r="L95" s="14"/>
      <c r="M95" s="14"/>
      <c r="N95" s="13"/>
      <c r="O95" s="31"/>
      <c r="P95" s="120"/>
      <c r="Q95" s="120"/>
      <c r="R95" s="120"/>
      <c r="S95" s="120"/>
      <c r="T95" s="120"/>
      <c r="U95" s="13">
        <f t="shared" si="23"/>
        <v>12820</v>
      </c>
    </row>
    <row r="96" spans="1:23" ht="22.5" customHeight="1" thickBot="1" x14ac:dyDescent="0.3">
      <c r="A96" s="221"/>
      <c r="B96" s="233"/>
      <c r="C96" s="1"/>
      <c r="D96" s="68" t="s">
        <v>72</v>
      </c>
      <c r="E96" s="68" t="s">
        <v>109</v>
      </c>
      <c r="F96" s="68" t="s">
        <v>116</v>
      </c>
      <c r="G96" s="68" t="s">
        <v>113</v>
      </c>
      <c r="H96" s="12"/>
      <c r="I96" s="12"/>
      <c r="J96" s="12">
        <v>342.9</v>
      </c>
      <c r="K96" s="14"/>
      <c r="L96" s="14"/>
      <c r="M96" s="14"/>
      <c r="N96" s="13"/>
      <c r="O96" s="31"/>
      <c r="P96" s="120"/>
      <c r="Q96" s="120"/>
      <c r="R96" s="120"/>
      <c r="S96" s="124"/>
      <c r="T96" s="124"/>
      <c r="U96" s="13">
        <f t="shared" si="23"/>
        <v>342.9</v>
      </c>
    </row>
    <row r="97" spans="1:21" ht="21.75" customHeight="1" thickBot="1" x14ac:dyDescent="0.3">
      <c r="A97" s="222"/>
      <c r="B97" s="236"/>
      <c r="C97" s="1"/>
      <c r="D97" s="68" t="s">
        <v>72</v>
      </c>
      <c r="E97" s="68" t="s">
        <v>126</v>
      </c>
      <c r="F97" s="68" t="s">
        <v>127</v>
      </c>
      <c r="G97" s="68" t="s">
        <v>71</v>
      </c>
      <c r="H97" s="12"/>
      <c r="I97" s="12">
        <v>99.7</v>
      </c>
      <c r="J97" s="12"/>
      <c r="K97" s="14">
        <v>572.6</v>
      </c>
      <c r="L97" s="14"/>
      <c r="M97" s="14"/>
      <c r="N97" s="13"/>
      <c r="O97" s="31"/>
      <c r="P97" s="120"/>
      <c r="Q97" s="120"/>
      <c r="R97" s="124"/>
      <c r="S97" s="124"/>
      <c r="T97" s="145"/>
      <c r="U97" s="13">
        <f t="shared" si="23"/>
        <v>672.30000000000007</v>
      </c>
    </row>
    <row r="98" spans="1:21" x14ac:dyDescent="0.25">
      <c r="T98" s="144"/>
    </row>
  </sheetData>
  <mergeCells count="73">
    <mergeCell ref="T7:T8"/>
    <mergeCell ref="T9:T10"/>
    <mergeCell ref="T38:T39"/>
    <mergeCell ref="S38:S39"/>
    <mergeCell ref="U38:U39"/>
    <mergeCell ref="S7:S8"/>
    <mergeCell ref="G38:G39"/>
    <mergeCell ref="H38:H39"/>
    <mergeCell ref="U9:U10"/>
    <mergeCell ref="P38:P39"/>
    <mergeCell ref="Q38:Q39"/>
    <mergeCell ref="R38:R39"/>
    <mergeCell ref="L38:L39"/>
    <mergeCell ref="R9:R10"/>
    <mergeCell ref="S9:S10"/>
    <mergeCell ref="A70:A97"/>
    <mergeCell ref="E7:E8"/>
    <mergeCell ref="M38:M39"/>
    <mergeCell ref="N38:N39"/>
    <mergeCell ref="A9:A12"/>
    <mergeCell ref="B9:B12"/>
    <mergeCell ref="A38:A58"/>
    <mergeCell ref="A59:A69"/>
    <mergeCell ref="L9:L10"/>
    <mergeCell ref="M9:M10"/>
    <mergeCell ref="N9:N10"/>
    <mergeCell ref="K9:K10"/>
    <mergeCell ref="C38:C39"/>
    <mergeCell ref="D38:D39"/>
    <mergeCell ref="B59:B69"/>
    <mergeCell ref="B70:B97"/>
    <mergeCell ref="B38:B58"/>
    <mergeCell ref="O7:O8"/>
    <mergeCell ref="O38:O39"/>
    <mergeCell ref="K7:K8"/>
    <mergeCell ref="L7:L8"/>
    <mergeCell ref="M7:M8"/>
    <mergeCell ref="C9:C10"/>
    <mergeCell ref="D9:D10"/>
    <mergeCell ref="E9:E10"/>
    <mergeCell ref="F9:F10"/>
    <mergeCell ref="G9:G10"/>
    <mergeCell ref="E38:E39"/>
    <mergeCell ref="F38:F39"/>
    <mergeCell ref="I38:I39"/>
    <mergeCell ref="J38:J39"/>
    <mergeCell ref="K38:K39"/>
    <mergeCell ref="R7:R8"/>
    <mergeCell ref="H9:H10"/>
    <mergeCell ref="I9:I10"/>
    <mergeCell ref="J9:J10"/>
    <mergeCell ref="I7:I8"/>
    <mergeCell ref="J7:J8"/>
    <mergeCell ref="Q7:Q8"/>
    <mergeCell ref="Q9:Q10"/>
    <mergeCell ref="O9:O10"/>
    <mergeCell ref="P7:P8"/>
    <mergeCell ref="A4:U4"/>
    <mergeCell ref="A13:A37"/>
    <mergeCell ref="B13:B37"/>
    <mergeCell ref="P9:P10"/>
    <mergeCell ref="N7:N8"/>
    <mergeCell ref="A5:A8"/>
    <mergeCell ref="B5:B8"/>
    <mergeCell ref="C5:C8"/>
    <mergeCell ref="D5:G6"/>
    <mergeCell ref="H5:U5"/>
    <mergeCell ref="H6:U6"/>
    <mergeCell ref="D7:D8"/>
    <mergeCell ref="F7:F8"/>
    <mergeCell ref="G7:G8"/>
    <mergeCell ref="H7:H8"/>
    <mergeCell ref="U7:U8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1"/>
  <sheetViews>
    <sheetView topLeftCell="A28" workbookViewId="0">
      <selection activeCell="L34" sqref="L34"/>
    </sheetView>
  </sheetViews>
  <sheetFormatPr defaultRowHeight="15" x14ac:dyDescent="0.25"/>
  <cols>
    <col min="1" max="1" width="5.7109375" customWidth="1"/>
    <col min="2" max="2" width="10.5703125" customWidth="1"/>
    <col min="3" max="3" width="17.5703125" customWidth="1"/>
    <col min="4" max="4" width="8.140625" customWidth="1"/>
    <col min="5" max="5" width="7.85546875" customWidth="1"/>
    <col min="6" max="6" width="8.140625" customWidth="1"/>
    <col min="7" max="7" width="7.5703125" customWidth="1"/>
    <col min="8" max="8" width="8.140625" customWidth="1"/>
    <col min="9" max="9" width="8.42578125" customWidth="1"/>
    <col min="10" max="11" width="8.7109375" customWidth="1"/>
    <col min="12" max="12" width="8.85546875" customWidth="1"/>
    <col min="13" max="16" width="8" customWidth="1"/>
    <col min="17" max="17" width="10.85546875" customWidth="1"/>
  </cols>
  <sheetData>
    <row r="1" spans="1:17" ht="15.75" x14ac:dyDescent="0.25">
      <c r="G1" s="11" t="s">
        <v>34</v>
      </c>
    </row>
    <row r="2" spans="1:17" x14ac:dyDescent="0.25">
      <c r="G2" t="s">
        <v>35</v>
      </c>
    </row>
    <row r="3" spans="1:17" ht="15.75" x14ac:dyDescent="0.25">
      <c r="G3" s="11" t="s">
        <v>36</v>
      </c>
    </row>
    <row r="4" spans="1:17" x14ac:dyDescent="0.25">
      <c r="A4" t="s">
        <v>37</v>
      </c>
    </row>
    <row r="5" spans="1:17" ht="15.75" thickBot="1" x14ac:dyDescent="0.3">
      <c r="A5" t="s">
        <v>38</v>
      </c>
    </row>
    <row r="6" spans="1:17" ht="15.75" x14ac:dyDescent="0.25">
      <c r="A6" s="191" t="s">
        <v>39</v>
      </c>
      <c r="B6" s="191" t="s">
        <v>40</v>
      </c>
      <c r="C6" s="191" t="s">
        <v>41</v>
      </c>
      <c r="D6" s="178" t="s">
        <v>42</v>
      </c>
      <c r="E6" s="199"/>
      <c r="F6" s="199"/>
      <c r="G6" s="199"/>
      <c r="H6" s="199"/>
      <c r="I6" s="199"/>
      <c r="J6" s="199"/>
      <c r="K6" s="199"/>
      <c r="L6" s="199"/>
      <c r="M6" s="199"/>
      <c r="N6" s="199"/>
      <c r="O6" s="199"/>
      <c r="P6" s="199"/>
      <c r="Q6" s="162"/>
    </row>
    <row r="7" spans="1:17" ht="16.5" thickBot="1" x14ac:dyDescent="0.3">
      <c r="A7" s="192"/>
      <c r="B7" s="192"/>
      <c r="C7" s="192"/>
      <c r="D7" s="179" t="s">
        <v>5</v>
      </c>
      <c r="E7" s="201"/>
      <c r="F7" s="201"/>
      <c r="G7" s="201"/>
      <c r="H7" s="201"/>
      <c r="I7" s="201"/>
      <c r="J7" s="201"/>
      <c r="K7" s="201"/>
      <c r="L7" s="201"/>
      <c r="M7" s="201"/>
      <c r="N7" s="201"/>
      <c r="O7" s="201"/>
      <c r="P7" s="201"/>
      <c r="Q7" s="164"/>
    </row>
    <row r="8" spans="1:17" ht="15" customHeight="1" x14ac:dyDescent="0.25">
      <c r="A8" s="192"/>
      <c r="B8" s="192"/>
      <c r="C8" s="192"/>
      <c r="D8" s="168" t="s">
        <v>9</v>
      </c>
      <c r="E8" s="168" t="s">
        <v>10</v>
      </c>
      <c r="F8" s="168" t="s">
        <v>11</v>
      </c>
      <c r="G8" s="168" t="s">
        <v>12</v>
      </c>
      <c r="H8" s="168" t="s">
        <v>13</v>
      </c>
      <c r="I8" s="168" t="s">
        <v>14</v>
      </c>
      <c r="J8" s="168" t="s">
        <v>15</v>
      </c>
      <c r="K8" s="170" t="s">
        <v>27</v>
      </c>
      <c r="L8" s="253" t="s">
        <v>57</v>
      </c>
      <c r="M8" s="253" t="s">
        <v>58</v>
      </c>
      <c r="N8" s="170" t="s">
        <v>66</v>
      </c>
      <c r="O8" s="170" t="s">
        <v>202</v>
      </c>
      <c r="P8" s="170" t="s">
        <v>204</v>
      </c>
      <c r="Q8" s="168" t="s">
        <v>205</v>
      </c>
    </row>
    <row r="9" spans="1:17" ht="75.75" customHeight="1" thickBot="1" x14ac:dyDescent="0.3">
      <c r="A9" s="252"/>
      <c r="B9" s="252"/>
      <c r="C9" s="252"/>
      <c r="D9" s="249"/>
      <c r="E9" s="249"/>
      <c r="F9" s="249"/>
      <c r="G9" s="249"/>
      <c r="H9" s="249"/>
      <c r="I9" s="249"/>
      <c r="J9" s="249"/>
      <c r="K9" s="243"/>
      <c r="L9" s="254"/>
      <c r="M9" s="254"/>
      <c r="N9" s="243"/>
      <c r="O9" s="243"/>
      <c r="P9" s="243"/>
      <c r="Q9" s="249"/>
    </row>
    <row r="10" spans="1:17" ht="16.5" thickBot="1" x14ac:dyDescent="0.3">
      <c r="A10" s="191" t="s">
        <v>28</v>
      </c>
      <c r="B10" s="244" t="s">
        <v>16</v>
      </c>
      <c r="C10" s="1" t="s">
        <v>43</v>
      </c>
      <c r="D10" s="27">
        <f t="shared" ref="D10:P10" si="0">D17+D31+D38+D45</f>
        <v>2912.6000000000004</v>
      </c>
      <c r="E10" s="27">
        <f t="shared" si="0"/>
        <v>5048.5</v>
      </c>
      <c r="F10" s="27">
        <f t="shared" si="0"/>
        <v>50206.600000000006</v>
      </c>
      <c r="G10" s="27">
        <f t="shared" si="0"/>
        <v>34511.9</v>
      </c>
      <c r="H10" s="27">
        <f t="shared" si="0"/>
        <v>7600.8</v>
      </c>
      <c r="I10" s="27">
        <f t="shared" si="0"/>
        <v>6822.3</v>
      </c>
      <c r="J10" s="27">
        <f t="shared" si="0"/>
        <v>8683.4000000000015</v>
      </c>
      <c r="K10" s="27">
        <f t="shared" si="0"/>
        <v>12277.7</v>
      </c>
      <c r="L10" s="27">
        <f t="shared" si="0"/>
        <v>111270.1</v>
      </c>
      <c r="M10" s="27">
        <f t="shared" si="0"/>
        <v>17037.599999999999</v>
      </c>
      <c r="N10" s="27">
        <f t="shared" si="0"/>
        <v>6052.8</v>
      </c>
      <c r="O10" s="27">
        <f t="shared" si="0"/>
        <v>4353.2</v>
      </c>
      <c r="P10" s="27">
        <f t="shared" si="0"/>
        <v>3899.7</v>
      </c>
      <c r="Q10" s="28">
        <f>SUM(D10:P10)</f>
        <v>270677.20000000007</v>
      </c>
    </row>
    <row r="11" spans="1:17" ht="16.5" thickBot="1" x14ac:dyDescent="0.3">
      <c r="A11" s="192"/>
      <c r="B11" s="250"/>
      <c r="C11" s="1" t="s">
        <v>44</v>
      </c>
      <c r="D11" s="29"/>
      <c r="E11" s="29"/>
      <c r="F11" s="29"/>
      <c r="G11" s="13"/>
      <c r="H11" s="13"/>
      <c r="I11" s="13"/>
      <c r="J11" s="13"/>
      <c r="K11" s="22"/>
      <c r="L11" s="120"/>
      <c r="M11" s="121"/>
      <c r="N11" s="32"/>
      <c r="O11" s="32"/>
      <c r="P11" s="32"/>
      <c r="Q11" s="28"/>
    </row>
    <row r="12" spans="1:17" ht="32.25" thickBot="1" x14ac:dyDescent="0.3">
      <c r="A12" s="192"/>
      <c r="B12" s="250"/>
      <c r="C12" s="1" t="s">
        <v>45</v>
      </c>
      <c r="D12" s="27">
        <f t="shared" ref="D12:J12" si="1">D19+D33+D40+D47</f>
        <v>0</v>
      </c>
      <c r="E12" s="27">
        <f t="shared" si="1"/>
        <v>0</v>
      </c>
      <c r="F12" s="27">
        <f t="shared" si="1"/>
        <v>0</v>
      </c>
      <c r="G12" s="27">
        <f t="shared" si="1"/>
        <v>0</v>
      </c>
      <c r="H12" s="27">
        <f t="shared" si="1"/>
        <v>0</v>
      </c>
      <c r="I12" s="27">
        <f t="shared" si="1"/>
        <v>0</v>
      </c>
      <c r="J12" s="27">
        <f t="shared" si="1"/>
        <v>25.9</v>
      </c>
      <c r="K12" s="22">
        <f t="shared" ref="K12:P12" si="2">K19+K33+K40</f>
        <v>798</v>
      </c>
      <c r="L12" s="23">
        <f t="shared" si="2"/>
        <v>0</v>
      </c>
      <c r="M12" s="23">
        <f t="shared" si="2"/>
        <v>0</v>
      </c>
      <c r="N12" s="22">
        <f t="shared" si="2"/>
        <v>0</v>
      </c>
      <c r="O12" s="22">
        <f t="shared" si="2"/>
        <v>0</v>
      </c>
      <c r="P12" s="22">
        <f t="shared" si="2"/>
        <v>0</v>
      </c>
      <c r="Q12" s="28">
        <f t="shared" ref="Q12:Q17" si="3">SUM(D12:P12)</f>
        <v>823.9</v>
      </c>
    </row>
    <row r="13" spans="1:17" ht="16.5" thickBot="1" x14ac:dyDescent="0.3">
      <c r="A13" s="192"/>
      <c r="B13" s="250"/>
      <c r="C13" s="1" t="s">
        <v>46</v>
      </c>
      <c r="D13" s="27">
        <f t="shared" ref="D13:P13" si="4">D22+D34+D41+D48</f>
        <v>717.59999999999991</v>
      </c>
      <c r="E13" s="27">
        <f t="shared" si="4"/>
        <v>2791.4</v>
      </c>
      <c r="F13" s="27">
        <f t="shared" si="4"/>
        <v>40165.600000000006</v>
      </c>
      <c r="G13" s="27">
        <f t="shared" si="4"/>
        <v>19203.3</v>
      </c>
      <c r="H13" s="27">
        <f t="shared" si="4"/>
        <v>4376.8</v>
      </c>
      <c r="I13" s="27">
        <f t="shared" si="4"/>
        <v>3528.8</v>
      </c>
      <c r="J13" s="27">
        <f t="shared" si="4"/>
        <v>5273.8</v>
      </c>
      <c r="K13" s="23">
        <f t="shared" si="4"/>
        <v>4351.3999999999996</v>
      </c>
      <c r="L13" s="23">
        <f>L22+L34+L41+L48</f>
        <v>99206.799999999988</v>
      </c>
      <c r="M13" s="47">
        <f>M22+M34+M41+M48</f>
        <v>2932.3</v>
      </c>
      <c r="N13" s="47">
        <f t="shared" si="4"/>
        <v>0</v>
      </c>
      <c r="O13" s="47">
        <f t="shared" si="4"/>
        <v>0</v>
      </c>
      <c r="P13" s="47">
        <f t="shared" si="4"/>
        <v>0</v>
      </c>
      <c r="Q13" s="28">
        <f t="shared" si="3"/>
        <v>182547.8</v>
      </c>
    </row>
    <row r="14" spans="1:17" ht="32.25" thickBot="1" x14ac:dyDescent="0.3">
      <c r="A14" s="192"/>
      <c r="B14" s="250"/>
      <c r="C14" s="1" t="s">
        <v>47</v>
      </c>
      <c r="D14" s="27">
        <f t="shared" ref="D14:P15" si="5">D25+D35+D42+D49</f>
        <v>0</v>
      </c>
      <c r="E14" s="27">
        <f t="shared" si="5"/>
        <v>0</v>
      </c>
      <c r="F14" s="27">
        <f t="shared" si="5"/>
        <v>0</v>
      </c>
      <c r="G14" s="27">
        <f t="shared" si="5"/>
        <v>0</v>
      </c>
      <c r="H14" s="27">
        <f t="shared" si="5"/>
        <v>45</v>
      </c>
      <c r="I14" s="27">
        <f t="shared" si="5"/>
        <v>50.8</v>
      </c>
      <c r="J14" s="27">
        <f t="shared" si="5"/>
        <v>52.9</v>
      </c>
      <c r="K14" s="27">
        <f t="shared" si="5"/>
        <v>0</v>
      </c>
      <c r="L14" s="27">
        <f t="shared" si="5"/>
        <v>51.7</v>
      </c>
      <c r="M14" s="27">
        <f t="shared" si="5"/>
        <v>188.2</v>
      </c>
      <c r="N14" s="27">
        <f t="shared" si="5"/>
        <v>0</v>
      </c>
      <c r="O14" s="27">
        <f t="shared" si="5"/>
        <v>0</v>
      </c>
      <c r="P14" s="27">
        <f t="shared" si="5"/>
        <v>0</v>
      </c>
      <c r="Q14" s="28">
        <f t="shared" si="3"/>
        <v>388.59999999999997</v>
      </c>
    </row>
    <row r="15" spans="1:17" ht="32.25" thickBot="1" x14ac:dyDescent="0.3">
      <c r="A15" s="192"/>
      <c r="B15" s="250"/>
      <c r="C15" s="1" t="s">
        <v>48</v>
      </c>
      <c r="D15" s="27">
        <f t="shared" si="5"/>
        <v>2195</v>
      </c>
      <c r="E15" s="27">
        <f t="shared" si="5"/>
        <v>2257.1000000000004</v>
      </c>
      <c r="F15" s="27">
        <f t="shared" si="5"/>
        <v>10040.999999999998</v>
      </c>
      <c r="G15" s="27">
        <f t="shared" si="5"/>
        <v>15308.599999999999</v>
      </c>
      <c r="H15" s="27">
        <f t="shared" si="5"/>
        <v>3074</v>
      </c>
      <c r="I15" s="27">
        <f t="shared" si="5"/>
        <v>3120.9</v>
      </c>
      <c r="J15" s="27">
        <f t="shared" si="5"/>
        <v>3207.3</v>
      </c>
      <c r="K15" s="27">
        <f t="shared" ref="K15:P15" si="6">K26+K36+K43+K50</f>
        <v>7028.2999999999993</v>
      </c>
      <c r="L15" s="27">
        <f t="shared" si="6"/>
        <v>11890.8</v>
      </c>
      <c r="M15" s="27">
        <f t="shared" si="6"/>
        <v>13917.1</v>
      </c>
      <c r="N15" s="27">
        <f t="shared" si="6"/>
        <v>6052.8</v>
      </c>
      <c r="O15" s="27">
        <f t="shared" si="6"/>
        <v>4353.2</v>
      </c>
      <c r="P15" s="27">
        <f t="shared" si="6"/>
        <v>3899.7</v>
      </c>
      <c r="Q15" s="28">
        <f t="shared" si="3"/>
        <v>86345.8</v>
      </c>
    </row>
    <row r="16" spans="1:17" ht="32.25" thickBot="1" x14ac:dyDescent="0.3">
      <c r="A16" s="252"/>
      <c r="B16" s="251"/>
      <c r="C16" s="1" t="s">
        <v>49</v>
      </c>
      <c r="D16" s="27">
        <f t="shared" ref="D16:M16" si="7">D29+D37+D44+D51</f>
        <v>0</v>
      </c>
      <c r="E16" s="27">
        <f t="shared" si="7"/>
        <v>0</v>
      </c>
      <c r="F16" s="27">
        <f t="shared" si="7"/>
        <v>0</v>
      </c>
      <c r="G16" s="27">
        <f t="shared" si="7"/>
        <v>0</v>
      </c>
      <c r="H16" s="27">
        <f t="shared" si="7"/>
        <v>105</v>
      </c>
      <c r="I16" s="27">
        <f t="shared" si="7"/>
        <v>121.8</v>
      </c>
      <c r="J16" s="27">
        <f t="shared" si="7"/>
        <v>123.5</v>
      </c>
      <c r="K16" s="22">
        <f t="shared" si="7"/>
        <v>100</v>
      </c>
      <c r="L16" s="23">
        <f t="shared" si="7"/>
        <v>120.8</v>
      </c>
      <c r="M16" s="47">
        <f t="shared" si="7"/>
        <v>0</v>
      </c>
      <c r="N16" s="36"/>
      <c r="O16" s="31"/>
      <c r="P16" s="32"/>
      <c r="Q16" s="28">
        <f t="shared" si="3"/>
        <v>571.1</v>
      </c>
    </row>
    <row r="17" spans="1:19" ht="16.5" thickBot="1" x14ac:dyDescent="0.3">
      <c r="A17" s="244" t="s">
        <v>56</v>
      </c>
      <c r="B17" s="244" t="s">
        <v>21</v>
      </c>
      <c r="C17" s="1" t="s">
        <v>43</v>
      </c>
      <c r="D17" s="27">
        <f t="shared" ref="D17:I17" si="8">D19+D22+D25+D26+D29</f>
        <v>2020.5</v>
      </c>
      <c r="E17" s="27">
        <f t="shared" si="8"/>
        <v>2107</v>
      </c>
      <c r="F17" s="27">
        <f t="shared" si="8"/>
        <v>3655.1</v>
      </c>
      <c r="G17" s="27">
        <f t="shared" si="8"/>
        <v>3546.5</v>
      </c>
      <c r="H17" s="27">
        <f t="shared" si="8"/>
        <v>3644.7</v>
      </c>
      <c r="I17" s="27">
        <f t="shared" si="8"/>
        <v>3773.2</v>
      </c>
      <c r="J17" s="27">
        <f t="shared" ref="J17:O17" si="9">J19+J22+J25+J26+J29</f>
        <v>5257.3</v>
      </c>
      <c r="K17" s="27">
        <f t="shared" si="9"/>
        <v>5325.1</v>
      </c>
      <c r="L17" s="27">
        <f t="shared" si="9"/>
        <v>4936.1000000000004</v>
      </c>
      <c r="M17" s="27">
        <f t="shared" si="9"/>
        <v>11509.1</v>
      </c>
      <c r="N17" s="27">
        <f t="shared" si="9"/>
        <v>3480</v>
      </c>
      <c r="O17" s="27">
        <f t="shared" si="9"/>
        <v>3020</v>
      </c>
      <c r="P17" s="27">
        <f>P19+P22+P25+P26+P29</f>
        <v>2678</v>
      </c>
      <c r="Q17" s="28">
        <f t="shared" si="3"/>
        <v>54952.6</v>
      </c>
    </row>
    <row r="18" spans="1:19" ht="16.5" thickBot="1" x14ac:dyDescent="0.3">
      <c r="A18" s="245"/>
      <c r="B18" s="250"/>
      <c r="C18" s="1" t="s">
        <v>44</v>
      </c>
      <c r="D18" s="29"/>
      <c r="E18" s="29"/>
      <c r="F18" s="29"/>
      <c r="G18" s="13"/>
      <c r="H18" s="13"/>
      <c r="I18" s="13"/>
      <c r="J18" s="13"/>
      <c r="K18" s="22"/>
      <c r="L18" s="120"/>
      <c r="M18" s="121"/>
      <c r="N18" s="32"/>
      <c r="O18" s="32"/>
      <c r="P18" s="32"/>
      <c r="Q18" s="28"/>
    </row>
    <row r="19" spans="1:19" ht="48" thickBot="1" x14ac:dyDescent="0.3">
      <c r="A19" s="245"/>
      <c r="B19" s="250"/>
      <c r="C19" s="1" t="s">
        <v>60</v>
      </c>
      <c r="D19" s="29"/>
      <c r="E19" s="29"/>
      <c r="F19" s="29"/>
      <c r="G19" s="13"/>
      <c r="H19" s="13"/>
      <c r="I19" s="13"/>
      <c r="J19" s="13">
        <v>25.9</v>
      </c>
      <c r="K19" s="22">
        <v>798</v>
      </c>
      <c r="L19" s="120"/>
      <c r="M19" s="121"/>
      <c r="N19" s="32"/>
      <c r="O19" s="32"/>
      <c r="P19" s="32"/>
      <c r="Q19" s="28">
        <f t="shared" ref="Q19:Q31" si="10">SUM(D19:P19)</f>
        <v>823.9</v>
      </c>
    </row>
    <row r="20" spans="1:19" ht="51.75" customHeight="1" thickBot="1" x14ac:dyDescent="0.3">
      <c r="A20" s="245"/>
      <c r="B20" s="250"/>
      <c r="C20" s="1" t="s">
        <v>61</v>
      </c>
      <c r="D20" s="29"/>
      <c r="E20" s="29"/>
      <c r="F20" s="29"/>
      <c r="G20" s="13"/>
      <c r="H20" s="13"/>
      <c r="I20" s="13"/>
      <c r="J20" s="21">
        <v>25.9</v>
      </c>
      <c r="K20" s="22"/>
      <c r="L20" s="120"/>
      <c r="M20" s="126"/>
      <c r="N20" s="31"/>
      <c r="O20" s="32"/>
      <c r="P20" s="32"/>
      <c r="Q20" s="28">
        <f t="shared" si="10"/>
        <v>25.9</v>
      </c>
    </row>
    <row r="21" spans="1:19" ht="82.5" customHeight="1" thickBot="1" x14ac:dyDescent="0.3">
      <c r="A21" s="245"/>
      <c r="B21" s="250"/>
      <c r="C21" s="1" t="s">
        <v>64</v>
      </c>
      <c r="D21" s="29"/>
      <c r="E21" s="29"/>
      <c r="F21" s="29"/>
      <c r="G21" s="13"/>
      <c r="H21" s="13"/>
      <c r="I21" s="13"/>
      <c r="J21" s="21"/>
      <c r="K21" s="33">
        <v>798</v>
      </c>
      <c r="L21" s="133"/>
      <c r="M21" s="126"/>
      <c r="N21" s="31"/>
      <c r="O21" s="32"/>
      <c r="P21" s="32"/>
      <c r="Q21" s="28">
        <f t="shared" si="10"/>
        <v>798</v>
      </c>
    </row>
    <row r="22" spans="1:19" ht="32.25" thickBot="1" x14ac:dyDescent="0.3">
      <c r="A22" s="245"/>
      <c r="B22" s="250"/>
      <c r="C22" s="1" t="s">
        <v>62</v>
      </c>
      <c r="D22" s="29">
        <v>458.4</v>
      </c>
      <c r="E22" s="29">
        <v>440</v>
      </c>
      <c r="F22" s="29">
        <v>1795.3</v>
      </c>
      <c r="G22" s="13">
        <v>1541.6</v>
      </c>
      <c r="H22" s="13">
        <v>1530.9</v>
      </c>
      <c r="I22" s="13">
        <v>1711.8</v>
      </c>
      <c r="J22" s="36">
        <v>3432.4</v>
      </c>
      <c r="K22" s="33">
        <v>2217.4</v>
      </c>
      <c r="L22" s="47">
        <v>1509.4</v>
      </c>
      <c r="M22" s="47">
        <v>2583.4</v>
      </c>
      <c r="N22" s="33">
        <v>0</v>
      </c>
      <c r="O22" s="36">
        <v>0</v>
      </c>
      <c r="P22" s="36">
        <v>0</v>
      </c>
      <c r="Q22" s="28">
        <f t="shared" si="10"/>
        <v>17220.599999999999</v>
      </c>
    </row>
    <row r="23" spans="1:19" ht="48" thickBot="1" x14ac:dyDescent="0.3">
      <c r="A23" s="245"/>
      <c r="B23" s="250"/>
      <c r="C23" s="1" t="s">
        <v>61</v>
      </c>
      <c r="D23" s="29"/>
      <c r="E23" s="29"/>
      <c r="F23" s="29"/>
      <c r="G23" s="13"/>
      <c r="H23" s="13"/>
      <c r="I23" s="13"/>
      <c r="J23" s="45">
        <v>14.1</v>
      </c>
      <c r="K23" s="30"/>
      <c r="L23" s="120"/>
      <c r="M23" s="127"/>
      <c r="N23" s="31"/>
      <c r="O23" s="32"/>
      <c r="P23" s="32"/>
      <c r="Q23" s="28">
        <f t="shared" si="10"/>
        <v>14.1</v>
      </c>
      <c r="R23" s="44"/>
    </row>
    <row r="24" spans="1:19" ht="79.5" thickBot="1" x14ac:dyDescent="0.3">
      <c r="A24" s="245"/>
      <c r="B24" s="250"/>
      <c r="C24" s="1" t="s">
        <v>64</v>
      </c>
      <c r="D24" s="29"/>
      <c r="E24" s="29"/>
      <c r="F24" s="29"/>
      <c r="G24" s="13"/>
      <c r="H24" s="13"/>
      <c r="I24" s="13"/>
      <c r="J24" s="20"/>
      <c r="K24" s="30">
        <v>42</v>
      </c>
      <c r="L24" s="134"/>
      <c r="M24" s="127"/>
      <c r="N24" s="31"/>
      <c r="O24" s="32"/>
      <c r="P24" s="32"/>
      <c r="Q24" s="28">
        <f t="shared" si="10"/>
        <v>42</v>
      </c>
      <c r="R24" s="44"/>
    </row>
    <row r="25" spans="1:19" ht="32.25" thickBot="1" x14ac:dyDescent="0.3">
      <c r="A25" s="245"/>
      <c r="B25" s="250"/>
      <c r="C25" s="1" t="s">
        <v>47</v>
      </c>
      <c r="D25" s="29"/>
      <c r="E25" s="29"/>
      <c r="F25" s="29"/>
      <c r="G25" s="13"/>
      <c r="H25" s="13">
        <v>45</v>
      </c>
      <c r="I25" s="13">
        <v>50.8</v>
      </c>
      <c r="J25" s="35">
        <v>52.9</v>
      </c>
      <c r="K25" s="30"/>
      <c r="L25" s="135">
        <v>51.7</v>
      </c>
      <c r="M25" s="128">
        <v>188.2</v>
      </c>
      <c r="N25" s="37"/>
      <c r="O25" s="51"/>
      <c r="P25" s="37"/>
      <c r="Q25" s="28">
        <f t="shared" si="10"/>
        <v>388.59999999999997</v>
      </c>
      <c r="S25" s="10"/>
    </row>
    <row r="26" spans="1:19" ht="48" thickBot="1" x14ac:dyDescent="0.3">
      <c r="A26" s="245"/>
      <c r="B26" s="250"/>
      <c r="C26" s="1" t="s">
        <v>63</v>
      </c>
      <c r="D26" s="29">
        <v>1562.1</v>
      </c>
      <c r="E26" s="29">
        <v>1667</v>
      </c>
      <c r="F26" s="29">
        <v>1859.8</v>
      </c>
      <c r="G26" s="13">
        <v>2004.9</v>
      </c>
      <c r="H26" s="13">
        <v>1963.8</v>
      </c>
      <c r="I26" s="13">
        <v>1888.8</v>
      </c>
      <c r="J26" s="34">
        <v>1622.6</v>
      </c>
      <c r="K26" s="25">
        <v>2209.6999999999998</v>
      </c>
      <c r="L26" s="27">
        <v>3254.2</v>
      </c>
      <c r="M26" s="129">
        <v>8737.5</v>
      </c>
      <c r="N26" s="25">
        <v>3480</v>
      </c>
      <c r="O26" s="25">
        <v>3020</v>
      </c>
      <c r="P26" s="25">
        <v>2678</v>
      </c>
      <c r="Q26" s="28">
        <f t="shared" si="10"/>
        <v>35948.399999999994</v>
      </c>
    </row>
    <row r="27" spans="1:19" ht="48" thickBot="1" x14ac:dyDescent="0.3">
      <c r="A27" s="245"/>
      <c r="B27" s="250"/>
      <c r="C27" s="1" t="s">
        <v>61</v>
      </c>
      <c r="D27" s="29"/>
      <c r="E27" s="29"/>
      <c r="F27" s="29"/>
      <c r="G27" s="13"/>
      <c r="H27" s="13"/>
      <c r="I27" s="13"/>
      <c r="J27" s="21">
        <v>5</v>
      </c>
      <c r="K27" s="43"/>
      <c r="L27" s="119"/>
      <c r="M27" s="124"/>
      <c r="N27" s="46"/>
      <c r="O27" s="46"/>
      <c r="P27" s="46"/>
      <c r="Q27" s="28">
        <f t="shared" si="10"/>
        <v>5</v>
      </c>
    </row>
    <row r="28" spans="1:19" ht="79.5" thickBot="1" x14ac:dyDescent="0.3">
      <c r="A28" s="245"/>
      <c r="B28" s="250"/>
      <c r="C28" s="1" t="s">
        <v>64</v>
      </c>
      <c r="D28" s="29"/>
      <c r="E28" s="29"/>
      <c r="F28" s="29"/>
      <c r="G28" s="13"/>
      <c r="H28" s="13"/>
      <c r="I28" s="13"/>
      <c r="J28" s="21"/>
      <c r="K28" s="43">
        <v>260</v>
      </c>
      <c r="L28" s="119"/>
      <c r="M28" s="124"/>
      <c r="N28" s="46"/>
      <c r="O28" s="46"/>
      <c r="P28" s="46"/>
      <c r="Q28" s="28">
        <f t="shared" si="10"/>
        <v>260</v>
      </c>
    </row>
    <row r="29" spans="1:19" ht="32.25" thickBot="1" x14ac:dyDescent="0.3">
      <c r="A29" s="245"/>
      <c r="B29" s="250"/>
      <c r="C29" s="1" t="s">
        <v>49</v>
      </c>
      <c r="D29" s="29"/>
      <c r="E29" s="29"/>
      <c r="F29" s="29"/>
      <c r="G29" s="13"/>
      <c r="H29" s="13">
        <v>105</v>
      </c>
      <c r="I29" s="13">
        <v>121.8</v>
      </c>
      <c r="J29" s="22">
        <v>123.5</v>
      </c>
      <c r="K29" s="31">
        <v>100</v>
      </c>
      <c r="L29" s="27">
        <v>120.8</v>
      </c>
      <c r="M29" s="120"/>
      <c r="N29" s="32"/>
      <c r="O29" s="32"/>
      <c r="P29" s="32"/>
      <c r="Q29" s="28">
        <f t="shared" si="10"/>
        <v>571.1</v>
      </c>
    </row>
    <row r="30" spans="1:19" ht="96" customHeight="1" thickBot="1" x14ac:dyDescent="0.3">
      <c r="A30" s="245"/>
      <c r="B30" s="245"/>
      <c r="C30" s="40" t="s">
        <v>65</v>
      </c>
      <c r="D30" s="29"/>
      <c r="E30" s="29"/>
      <c r="F30" s="29"/>
      <c r="G30" s="13"/>
      <c r="H30" s="13"/>
      <c r="I30" s="13"/>
      <c r="J30" s="33"/>
      <c r="K30" s="21">
        <v>100</v>
      </c>
      <c r="L30" s="121"/>
      <c r="M30" s="120"/>
      <c r="N30" s="32"/>
      <c r="O30" s="32"/>
      <c r="P30" s="32"/>
      <c r="Q30" s="28">
        <f t="shared" si="10"/>
        <v>100</v>
      </c>
    </row>
    <row r="31" spans="1:19" ht="16.5" thickBot="1" x14ac:dyDescent="0.3">
      <c r="A31" s="244" t="s">
        <v>55</v>
      </c>
      <c r="B31" s="244" t="s">
        <v>51</v>
      </c>
      <c r="C31" s="18" t="s">
        <v>43</v>
      </c>
      <c r="D31" s="27">
        <f t="shared" ref="D31:P31" si="11">D33+D34+D35+D36+D37</f>
        <v>707.9</v>
      </c>
      <c r="E31" s="27">
        <f t="shared" si="11"/>
        <v>2534.6</v>
      </c>
      <c r="F31" s="27">
        <f t="shared" si="11"/>
        <v>7615.2</v>
      </c>
      <c r="G31" s="27">
        <f t="shared" si="11"/>
        <v>19572.7</v>
      </c>
      <c r="H31" s="27">
        <f t="shared" si="11"/>
        <v>3352.5</v>
      </c>
      <c r="I31" s="27">
        <f t="shared" si="11"/>
        <v>2359.8000000000002</v>
      </c>
      <c r="J31" s="27">
        <f t="shared" si="11"/>
        <v>2519.3000000000002</v>
      </c>
      <c r="K31" s="27">
        <f t="shared" si="11"/>
        <v>6219.8</v>
      </c>
      <c r="L31" s="27">
        <f>L33+L34+L35+L36+L37</f>
        <v>105559.59999999999</v>
      </c>
      <c r="M31" s="27">
        <f t="shared" si="11"/>
        <v>4466.8999999999996</v>
      </c>
      <c r="N31" s="27">
        <f t="shared" si="11"/>
        <v>1964.3</v>
      </c>
      <c r="O31" s="27">
        <f t="shared" si="11"/>
        <v>810</v>
      </c>
      <c r="P31" s="27">
        <f t="shared" si="11"/>
        <v>818.2</v>
      </c>
      <c r="Q31" s="28">
        <f t="shared" si="10"/>
        <v>158500.79999999999</v>
      </c>
    </row>
    <row r="32" spans="1:19" ht="16.5" thickBot="1" x14ac:dyDescent="0.3">
      <c r="A32" s="245"/>
      <c r="B32" s="250"/>
      <c r="C32" s="1" t="s">
        <v>44</v>
      </c>
      <c r="D32" s="29"/>
      <c r="E32" s="29"/>
      <c r="F32" s="29"/>
      <c r="G32" s="13"/>
      <c r="H32" s="13"/>
      <c r="I32" s="13"/>
      <c r="J32" s="22"/>
      <c r="K32" s="32"/>
      <c r="L32" s="121"/>
      <c r="M32" s="121"/>
      <c r="N32" s="32"/>
      <c r="O32" s="32"/>
      <c r="P32" s="32"/>
      <c r="Q32" s="28"/>
    </row>
    <row r="33" spans="1:17" ht="32.25" thickBot="1" x14ac:dyDescent="0.3">
      <c r="A33" s="245"/>
      <c r="B33" s="250"/>
      <c r="C33" s="1" t="s">
        <v>50</v>
      </c>
      <c r="D33" s="29"/>
      <c r="E33" s="29"/>
      <c r="F33" s="29"/>
      <c r="G33" s="13"/>
      <c r="H33" s="13"/>
      <c r="I33" s="13"/>
      <c r="J33" s="22"/>
      <c r="K33" s="32"/>
      <c r="L33" s="121"/>
      <c r="M33" s="121"/>
      <c r="N33" s="32"/>
      <c r="O33" s="32"/>
      <c r="P33" s="32"/>
      <c r="Q33" s="28">
        <f t="shared" ref="Q33:Q38" si="12">SUM(D33:P33)</f>
        <v>0</v>
      </c>
    </row>
    <row r="34" spans="1:17" ht="16.5" thickBot="1" x14ac:dyDescent="0.3">
      <c r="A34" s="245"/>
      <c r="B34" s="250"/>
      <c r="C34" s="1" t="s">
        <v>46</v>
      </c>
      <c r="D34" s="29">
        <v>259.2</v>
      </c>
      <c r="E34" s="29">
        <v>2351.4</v>
      </c>
      <c r="F34" s="29">
        <v>395.2</v>
      </c>
      <c r="G34" s="13">
        <v>11881.7</v>
      </c>
      <c r="H34" s="13">
        <v>2798.6</v>
      </c>
      <c r="I34" s="13">
        <v>1746</v>
      </c>
      <c r="J34" s="22">
        <v>1723.1</v>
      </c>
      <c r="K34" s="32">
        <v>1968.5</v>
      </c>
      <c r="L34" s="121">
        <v>97531.9</v>
      </c>
      <c r="M34" s="121"/>
      <c r="N34" s="32"/>
      <c r="O34" s="32"/>
      <c r="P34" s="32"/>
      <c r="Q34" s="28">
        <f t="shared" si="12"/>
        <v>120655.59999999999</v>
      </c>
    </row>
    <row r="35" spans="1:17" ht="32.25" thickBot="1" x14ac:dyDescent="0.3">
      <c r="A35" s="245"/>
      <c r="B35" s="250"/>
      <c r="C35" s="1" t="s">
        <v>47</v>
      </c>
      <c r="D35" s="29"/>
      <c r="E35" s="29"/>
      <c r="F35" s="29"/>
      <c r="G35" s="13"/>
      <c r="H35" s="13"/>
      <c r="I35" s="13"/>
      <c r="J35" s="22"/>
      <c r="K35" s="32"/>
      <c r="L35" s="121"/>
      <c r="M35" s="121"/>
      <c r="N35" s="32"/>
      <c r="O35" s="32"/>
      <c r="P35" s="32"/>
      <c r="Q35" s="28">
        <f t="shared" si="12"/>
        <v>0</v>
      </c>
    </row>
    <row r="36" spans="1:17" ht="32.25" thickBot="1" x14ac:dyDescent="0.3">
      <c r="A36" s="245"/>
      <c r="B36" s="250"/>
      <c r="C36" s="1" t="s">
        <v>52</v>
      </c>
      <c r="D36" s="29">
        <v>448.7</v>
      </c>
      <c r="E36" s="29">
        <v>183.2</v>
      </c>
      <c r="F36" s="29">
        <v>7220</v>
      </c>
      <c r="G36" s="13">
        <v>7691</v>
      </c>
      <c r="H36" s="13">
        <v>553.9</v>
      </c>
      <c r="I36" s="13">
        <v>613.79999999999995</v>
      </c>
      <c r="J36" s="13">
        <v>796.2</v>
      </c>
      <c r="K36" s="26">
        <v>4251.3</v>
      </c>
      <c r="L36" s="27">
        <v>8027.7</v>
      </c>
      <c r="M36" s="27">
        <v>4466.8999999999996</v>
      </c>
      <c r="N36" s="13">
        <v>1964.3</v>
      </c>
      <c r="O36" s="13">
        <v>810</v>
      </c>
      <c r="P36" s="13">
        <v>818.2</v>
      </c>
      <c r="Q36" s="28">
        <f t="shared" si="12"/>
        <v>37845.199999999997</v>
      </c>
    </row>
    <row r="37" spans="1:17" ht="32.25" thickBot="1" x14ac:dyDescent="0.3">
      <c r="A37" s="248"/>
      <c r="B37" s="251"/>
      <c r="C37" s="1" t="s">
        <v>49</v>
      </c>
      <c r="D37" s="29"/>
      <c r="E37" s="29"/>
      <c r="F37" s="29"/>
      <c r="G37" s="13"/>
      <c r="H37" s="13"/>
      <c r="I37" s="13"/>
      <c r="J37" s="22"/>
      <c r="K37" s="32"/>
      <c r="L37" s="121"/>
      <c r="M37" s="121"/>
      <c r="N37" s="32"/>
      <c r="O37" s="32"/>
      <c r="P37" s="32"/>
      <c r="Q37" s="28">
        <f t="shared" si="12"/>
        <v>0</v>
      </c>
    </row>
    <row r="38" spans="1:17" ht="16.5" thickBot="1" x14ac:dyDescent="0.3">
      <c r="A38" s="244" t="s">
        <v>53</v>
      </c>
      <c r="B38" s="244" t="s">
        <v>25</v>
      </c>
      <c r="C38" s="1" t="s">
        <v>43</v>
      </c>
      <c r="D38" s="27">
        <f t="shared" ref="D38:P38" si="13">D40+D41+D42+D43+D44</f>
        <v>42.4</v>
      </c>
      <c r="E38" s="27">
        <f t="shared" si="13"/>
        <v>16.399999999999999</v>
      </c>
      <c r="F38" s="27">
        <f t="shared" si="13"/>
        <v>135.1</v>
      </c>
      <c r="G38" s="27">
        <f t="shared" si="13"/>
        <v>93.8</v>
      </c>
      <c r="H38" s="27">
        <f t="shared" si="13"/>
        <v>71.3</v>
      </c>
      <c r="I38" s="27">
        <f t="shared" si="13"/>
        <v>98.3</v>
      </c>
      <c r="J38" s="27">
        <f t="shared" si="13"/>
        <v>418.2</v>
      </c>
      <c r="K38" s="27">
        <f t="shared" si="13"/>
        <v>185.9</v>
      </c>
      <c r="L38" s="27">
        <f t="shared" si="13"/>
        <v>215.3</v>
      </c>
      <c r="M38" s="27">
        <f t="shared" si="13"/>
        <v>413.09999999999997</v>
      </c>
      <c r="N38" s="27">
        <f t="shared" si="13"/>
        <v>46</v>
      </c>
      <c r="O38" s="27">
        <f t="shared" si="13"/>
        <v>47.2</v>
      </c>
      <c r="P38" s="27">
        <f t="shared" si="13"/>
        <v>17.5</v>
      </c>
      <c r="Q38" s="28">
        <f t="shared" si="12"/>
        <v>1800.5</v>
      </c>
    </row>
    <row r="39" spans="1:17" ht="16.5" thickBot="1" x14ac:dyDescent="0.3">
      <c r="A39" s="245"/>
      <c r="B39" s="245"/>
      <c r="C39" s="1" t="s">
        <v>44</v>
      </c>
      <c r="D39" s="29"/>
      <c r="E39" s="29"/>
      <c r="F39" s="29"/>
      <c r="G39" s="13"/>
      <c r="H39" s="13"/>
      <c r="I39" s="13"/>
      <c r="J39" s="22"/>
      <c r="K39" s="31"/>
      <c r="L39" s="120"/>
      <c r="M39" s="119"/>
      <c r="N39" s="31"/>
      <c r="O39" s="32"/>
      <c r="P39" s="32"/>
      <c r="Q39" s="28"/>
    </row>
    <row r="40" spans="1:17" ht="32.25" thickBot="1" x14ac:dyDescent="0.3">
      <c r="A40" s="245"/>
      <c r="B40" s="245"/>
      <c r="C40" s="1" t="s">
        <v>50</v>
      </c>
      <c r="D40" s="29"/>
      <c r="E40" s="29"/>
      <c r="F40" s="29"/>
      <c r="G40" s="13"/>
      <c r="H40" s="13"/>
      <c r="I40" s="13"/>
      <c r="J40" s="33"/>
      <c r="K40" s="31"/>
      <c r="L40" s="120"/>
      <c r="M40" s="119"/>
      <c r="N40" s="31"/>
      <c r="O40" s="32"/>
      <c r="P40" s="32"/>
      <c r="Q40" s="28">
        <f t="shared" ref="Q40:Q45" si="14">SUM(D40:P40)</f>
        <v>0</v>
      </c>
    </row>
    <row r="41" spans="1:17" ht="16.5" thickBot="1" x14ac:dyDescent="0.3">
      <c r="A41" s="245"/>
      <c r="B41" s="245"/>
      <c r="C41" s="1" t="s">
        <v>46</v>
      </c>
      <c r="D41" s="29"/>
      <c r="E41" s="29"/>
      <c r="F41" s="29">
        <v>47.3</v>
      </c>
      <c r="G41" s="13">
        <v>47.3</v>
      </c>
      <c r="H41" s="13">
        <v>47.3</v>
      </c>
      <c r="I41" s="13">
        <v>71</v>
      </c>
      <c r="J41" s="21">
        <v>118.3</v>
      </c>
      <c r="K41" s="31">
        <v>165.5</v>
      </c>
      <c r="L41" s="120">
        <v>165.5</v>
      </c>
      <c r="M41" s="119">
        <v>348.9</v>
      </c>
      <c r="N41" s="31"/>
      <c r="O41" s="32"/>
      <c r="P41" s="32"/>
      <c r="Q41" s="28">
        <f t="shared" si="14"/>
        <v>1011.1</v>
      </c>
    </row>
    <row r="42" spans="1:17" ht="32.25" thickBot="1" x14ac:dyDescent="0.3">
      <c r="A42" s="245"/>
      <c r="B42" s="245"/>
      <c r="C42" s="1" t="s">
        <v>47</v>
      </c>
      <c r="D42" s="29"/>
      <c r="E42" s="29"/>
      <c r="F42" s="29"/>
      <c r="G42" s="13"/>
      <c r="H42" s="13"/>
      <c r="I42" s="13"/>
      <c r="J42" s="33"/>
      <c r="K42" s="31"/>
      <c r="L42" s="120"/>
      <c r="M42" s="120"/>
      <c r="N42" s="31"/>
      <c r="O42" s="21"/>
      <c r="P42" s="31"/>
      <c r="Q42" s="28">
        <f t="shared" si="14"/>
        <v>0</v>
      </c>
    </row>
    <row r="43" spans="1:17" ht="32.25" thickBot="1" x14ac:dyDescent="0.3">
      <c r="A43" s="245"/>
      <c r="B43" s="245"/>
      <c r="C43" s="1" t="s">
        <v>48</v>
      </c>
      <c r="D43" s="29">
        <v>42.4</v>
      </c>
      <c r="E43" s="29">
        <v>16.399999999999999</v>
      </c>
      <c r="F43" s="29">
        <v>87.8</v>
      </c>
      <c r="G43" s="13">
        <v>46.5</v>
      </c>
      <c r="H43" s="13">
        <v>24</v>
      </c>
      <c r="I43" s="13">
        <v>27.3</v>
      </c>
      <c r="J43" s="13">
        <v>299.89999999999998</v>
      </c>
      <c r="K43" s="24">
        <v>20.399999999999999</v>
      </c>
      <c r="L43" s="27">
        <v>49.8</v>
      </c>
      <c r="M43" s="27">
        <v>64.2</v>
      </c>
      <c r="N43" s="13">
        <v>46</v>
      </c>
      <c r="O43" s="13">
        <v>47.2</v>
      </c>
      <c r="P43" s="13">
        <v>17.5</v>
      </c>
      <c r="Q43" s="28">
        <f t="shared" si="14"/>
        <v>789.4</v>
      </c>
    </row>
    <row r="44" spans="1:17" ht="32.25" thickBot="1" x14ac:dyDescent="0.3">
      <c r="A44" s="246"/>
      <c r="B44" s="246"/>
      <c r="C44" s="1" t="s">
        <v>49</v>
      </c>
      <c r="D44" s="29"/>
      <c r="E44" s="29"/>
      <c r="F44" s="29"/>
      <c r="G44" s="13"/>
      <c r="H44" s="13"/>
      <c r="I44" s="13"/>
      <c r="J44" s="33"/>
      <c r="K44" s="32"/>
      <c r="L44" s="121"/>
      <c r="M44" s="121"/>
      <c r="N44" s="32"/>
      <c r="O44" s="32"/>
      <c r="P44" s="32"/>
      <c r="Q44" s="28">
        <f t="shared" si="14"/>
        <v>0</v>
      </c>
    </row>
    <row r="45" spans="1:17" ht="16.5" thickBot="1" x14ac:dyDescent="0.3">
      <c r="A45" s="244" t="s">
        <v>54</v>
      </c>
      <c r="B45" s="247" t="s">
        <v>26</v>
      </c>
      <c r="C45" s="1" t="s">
        <v>43</v>
      </c>
      <c r="D45" s="27">
        <f t="shared" ref="D45:P45" si="15">D47+D48+D49+D50+D51</f>
        <v>141.80000000000001</v>
      </c>
      <c r="E45" s="27">
        <f t="shared" si="15"/>
        <v>390.5</v>
      </c>
      <c r="F45" s="27">
        <f t="shared" si="15"/>
        <v>38801.200000000004</v>
      </c>
      <c r="G45" s="27">
        <f t="shared" si="15"/>
        <v>11298.9</v>
      </c>
      <c r="H45" s="27">
        <f t="shared" si="15"/>
        <v>532.29999999999995</v>
      </c>
      <c r="I45" s="27">
        <f t="shared" si="15"/>
        <v>591</v>
      </c>
      <c r="J45" s="27">
        <f t="shared" si="15"/>
        <v>488.6</v>
      </c>
      <c r="K45" s="27">
        <f t="shared" si="15"/>
        <v>546.9</v>
      </c>
      <c r="L45" s="27">
        <f t="shared" si="15"/>
        <v>559.1</v>
      </c>
      <c r="M45" s="27">
        <f t="shared" si="15"/>
        <v>648.5</v>
      </c>
      <c r="N45" s="27">
        <f t="shared" si="15"/>
        <v>562.5</v>
      </c>
      <c r="O45" s="27">
        <f t="shared" si="15"/>
        <v>476</v>
      </c>
      <c r="P45" s="27">
        <f t="shared" si="15"/>
        <v>386</v>
      </c>
      <c r="Q45" s="28">
        <f t="shared" si="14"/>
        <v>55423.30000000001</v>
      </c>
    </row>
    <row r="46" spans="1:17" ht="16.5" thickBot="1" x14ac:dyDescent="0.3">
      <c r="A46" s="245"/>
      <c r="B46" s="245"/>
      <c r="C46" s="1" t="s">
        <v>44</v>
      </c>
      <c r="D46" s="29"/>
      <c r="E46" s="29"/>
      <c r="F46" s="29"/>
      <c r="G46" s="13"/>
      <c r="H46" s="13"/>
      <c r="I46" s="13"/>
      <c r="J46" s="33"/>
      <c r="K46" s="32"/>
      <c r="L46" s="121"/>
      <c r="M46" s="121"/>
      <c r="N46" s="32"/>
      <c r="O46" s="32"/>
      <c r="P46" s="32"/>
      <c r="Q46" s="28"/>
    </row>
    <row r="47" spans="1:17" ht="32.25" thickBot="1" x14ac:dyDescent="0.3">
      <c r="A47" s="245"/>
      <c r="B47" s="245"/>
      <c r="C47" s="1" t="s">
        <v>50</v>
      </c>
      <c r="D47" s="29"/>
      <c r="E47" s="29"/>
      <c r="F47" s="29"/>
      <c r="G47" s="13"/>
      <c r="H47" s="13"/>
      <c r="I47" s="13"/>
      <c r="J47" s="33"/>
      <c r="K47" s="31"/>
      <c r="L47" s="119"/>
      <c r="M47" s="120"/>
      <c r="N47" s="32"/>
      <c r="O47" s="32"/>
      <c r="P47" s="32"/>
      <c r="Q47" s="28">
        <f>SUM(D47:P47)</f>
        <v>0</v>
      </c>
    </row>
    <row r="48" spans="1:17" ht="16.5" thickBot="1" x14ac:dyDescent="0.3">
      <c r="A48" s="245"/>
      <c r="B48" s="245"/>
      <c r="C48" s="1" t="s">
        <v>46</v>
      </c>
      <c r="D48" s="29"/>
      <c r="E48" s="29"/>
      <c r="F48" s="29">
        <v>37927.800000000003</v>
      </c>
      <c r="G48" s="13">
        <v>5732.7</v>
      </c>
      <c r="H48" s="13"/>
      <c r="I48" s="13"/>
      <c r="J48" s="33"/>
      <c r="K48" s="31"/>
      <c r="L48" s="120"/>
      <c r="M48" s="119"/>
      <c r="N48" s="31"/>
      <c r="O48" s="32"/>
      <c r="P48" s="32"/>
      <c r="Q48" s="28">
        <f>SUM(D48:P48)</f>
        <v>43660.5</v>
      </c>
    </row>
    <row r="49" spans="1:17" ht="32.25" thickBot="1" x14ac:dyDescent="0.3">
      <c r="A49" s="245"/>
      <c r="B49" s="245"/>
      <c r="C49" s="1" t="s">
        <v>47</v>
      </c>
      <c r="D49" s="29"/>
      <c r="E49" s="29"/>
      <c r="F49" s="29"/>
      <c r="G49" s="13"/>
      <c r="H49" s="13"/>
      <c r="I49" s="13"/>
      <c r="J49" s="33"/>
      <c r="K49" s="31"/>
      <c r="L49" s="119"/>
      <c r="M49" s="120"/>
      <c r="N49" s="32"/>
      <c r="O49" s="32"/>
      <c r="P49" s="32"/>
      <c r="Q49" s="28">
        <f>SUM(D49:P49)</f>
        <v>0</v>
      </c>
    </row>
    <row r="50" spans="1:17" ht="32.25" thickBot="1" x14ac:dyDescent="0.3">
      <c r="A50" s="245"/>
      <c r="B50" s="245"/>
      <c r="C50" s="1" t="s">
        <v>48</v>
      </c>
      <c r="D50" s="29">
        <v>141.80000000000001</v>
      </c>
      <c r="E50" s="29">
        <v>390.5</v>
      </c>
      <c r="F50" s="29">
        <v>873.4</v>
      </c>
      <c r="G50" s="13">
        <v>5566.2</v>
      </c>
      <c r="H50" s="13">
        <v>532.29999999999995</v>
      </c>
      <c r="I50" s="13">
        <v>591</v>
      </c>
      <c r="J50" s="31">
        <v>488.6</v>
      </c>
      <c r="K50" s="31">
        <v>546.9</v>
      </c>
      <c r="L50" s="120">
        <v>559.1</v>
      </c>
      <c r="M50" s="119">
        <v>648.5</v>
      </c>
      <c r="N50" s="31">
        <v>562.5</v>
      </c>
      <c r="O50" s="32">
        <v>476</v>
      </c>
      <c r="P50" s="32">
        <v>386</v>
      </c>
      <c r="Q50" s="28">
        <f>SUM(D50:P50)</f>
        <v>11762.8</v>
      </c>
    </row>
    <row r="51" spans="1:17" ht="32.25" thickBot="1" x14ac:dyDescent="0.3">
      <c r="A51" s="246"/>
      <c r="B51" s="248"/>
      <c r="C51" s="1" t="s">
        <v>49</v>
      </c>
      <c r="D51" s="29"/>
      <c r="E51" s="29"/>
      <c r="F51" s="29"/>
      <c r="G51" s="13"/>
      <c r="H51" s="13"/>
      <c r="I51" s="13"/>
      <c r="J51" s="22"/>
      <c r="K51" s="32"/>
      <c r="L51" s="121"/>
      <c r="M51" s="121"/>
      <c r="N51" s="32"/>
      <c r="O51" s="32"/>
      <c r="P51" s="32"/>
      <c r="Q51" s="28">
        <f>SUM(D51:P51)</f>
        <v>0</v>
      </c>
    </row>
  </sheetData>
  <mergeCells count="29">
    <mergeCell ref="P8:P9"/>
    <mergeCell ref="Q8:Q9"/>
    <mergeCell ref="A10:A16"/>
    <mergeCell ref="B10:B16"/>
    <mergeCell ref="A6:A9"/>
    <mergeCell ref="B6:B9"/>
    <mergeCell ref="C6:C9"/>
    <mergeCell ref="D6:Q6"/>
    <mergeCell ref="D7:Q7"/>
    <mergeCell ref="D8:D9"/>
    <mergeCell ref="E8:E9"/>
    <mergeCell ref="F8:F9"/>
    <mergeCell ref="G8:G9"/>
    <mergeCell ref="H8:H9"/>
    <mergeCell ref="L8:L9"/>
    <mergeCell ref="M8:M9"/>
    <mergeCell ref="O8:O9"/>
    <mergeCell ref="A38:A44"/>
    <mergeCell ref="B38:B44"/>
    <mergeCell ref="A45:A51"/>
    <mergeCell ref="B45:B51"/>
    <mergeCell ref="J8:J9"/>
    <mergeCell ref="I8:I9"/>
    <mergeCell ref="N8:N9"/>
    <mergeCell ref="K8:K9"/>
    <mergeCell ref="A17:A30"/>
    <mergeCell ref="B17:B30"/>
    <mergeCell ref="A31:A37"/>
    <mergeCell ref="B31:B37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Приложение 1</vt:lpstr>
      <vt:lpstr>Приложение 2</vt:lpstr>
      <vt:lpstr>Приложение 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2024-07-01T04:35:26Z</dcterms:modified>
</cp:coreProperties>
</file>